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54ac40ae1d1d20/Desktop/"/>
    </mc:Choice>
  </mc:AlternateContent>
  <xr:revisionPtr revIDLastSave="28" documentId="8_{7A2F8D76-C3E0-41F5-9EF1-3EDD56A1FC20}" xr6:coauthVersionLast="47" xr6:coauthVersionMax="47" xr10:uidLastSave="{4389589F-4B52-40F8-AAE9-CF60E621CAAA}"/>
  <bookViews>
    <workbookView xWindow="-110" yWindow="-110" windowWidth="19420" windowHeight="11500" xr2:uid="{8B161F21-459C-4F4C-B028-D1C6A5BC4046}"/>
  </bookViews>
  <sheets>
    <sheet name="グループ別" sheetId="1" r:id="rId1"/>
  </sheets>
  <externalReferences>
    <externalReference r:id="rId2"/>
  </externalReferences>
  <definedNames>
    <definedName name="カテゴリー">[1]用語集_編集!$A$4:$I$4</definedName>
    <definedName name="クラブ名">#REF!</definedName>
    <definedName name="環境">[1]!テーブル7[環境]</definedName>
    <definedName name="教育">[1]!テーブル3[教育]</definedName>
    <definedName name="経済発展">[1]!テーブル2[経済発展]</definedName>
    <definedName name="水">[1]!テーブル10[水]</definedName>
    <definedName name="地域社会発展">[1]!テーブル11[地域社会発展]</definedName>
    <definedName name="地区サポート">[1]!テーブル12[地区サポート]</definedName>
    <definedName name="平和">[1]!テーブル9[平和]</definedName>
    <definedName name="保健">[1]!テーブル8[保健]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F22" i="1"/>
  <c r="F12" i="1"/>
  <c r="Y52" i="1"/>
  <c r="X52" i="1"/>
  <c r="V52" i="1"/>
  <c r="U52" i="1"/>
  <c r="T52" i="1"/>
  <c r="R52" i="1"/>
  <c r="P52" i="1"/>
  <c r="W51" i="1"/>
  <c r="S51" i="1"/>
  <c r="Q51" i="1"/>
  <c r="W50" i="1"/>
  <c r="S50" i="1"/>
  <c r="Q50" i="1"/>
  <c r="W49" i="1"/>
  <c r="S49" i="1"/>
  <c r="Q49" i="1"/>
  <c r="W48" i="1"/>
  <c r="S48" i="1"/>
  <c r="Q48" i="1"/>
  <c r="W47" i="1"/>
  <c r="S47" i="1"/>
  <c r="Q47" i="1"/>
  <c r="D3" i="1"/>
  <c r="Y46" i="1"/>
  <c r="X46" i="1"/>
  <c r="Y40" i="1"/>
  <c r="X40" i="1"/>
  <c r="Y34" i="1"/>
  <c r="X34" i="1"/>
  <c r="Y12" i="1"/>
  <c r="X12" i="1"/>
  <c r="Y7" i="1"/>
  <c r="X7" i="1"/>
  <c r="L55" i="1"/>
  <c r="K55" i="1"/>
  <c r="L39" i="1"/>
  <c r="K39" i="1"/>
  <c r="L31" i="1"/>
  <c r="K31" i="1"/>
  <c r="L24" i="1"/>
  <c r="K24" i="1"/>
  <c r="Y26" i="1"/>
  <c r="X26" i="1"/>
  <c r="Y19" i="1"/>
  <c r="X19" i="1"/>
  <c r="L46" i="1"/>
  <c r="K46" i="1"/>
  <c r="L16" i="1"/>
  <c r="K16" i="1"/>
  <c r="L9" i="1"/>
  <c r="K9" i="1"/>
  <c r="S3" i="1"/>
  <c r="W23" i="1"/>
  <c r="Q23" i="1"/>
  <c r="S23" i="1"/>
  <c r="V19" i="1"/>
  <c r="U46" i="1"/>
  <c r="U40" i="1"/>
  <c r="U34" i="1"/>
  <c r="U26" i="1"/>
  <c r="U19" i="1"/>
  <c r="U12" i="1"/>
  <c r="H55" i="1"/>
  <c r="H46" i="1"/>
  <c r="H39" i="1"/>
  <c r="H31" i="1"/>
  <c r="H24" i="1"/>
  <c r="H16" i="1"/>
  <c r="H9" i="1"/>
  <c r="U7" i="1"/>
  <c r="I46" i="1"/>
  <c r="I9" i="1"/>
  <c r="J51" i="1"/>
  <c r="S9" i="1"/>
  <c r="J47" i="1"/>
  <c r="C9" i="1"/>
  <c r="D15" i="1"/>
  <c r="D5" i="1"/>
  <c r="D4" i="1"/>
  <c r="D8" i="1"/>
  <c r="D14" i="1"/>
  <c r="D10" i="1"/>
  <c r="D11" i="1"/>
  <c r="D12" i="1"/>
  <c r="W45" i="1"/>
  <c r="W44" i="1"/>
  <c r="W43" i="1"/>
  <c r="W42" i="1"/>
  <c r="W41" i="1"/>
  <c r="W39" i="1"/>
  <c r="W38" i="1"/>
  <c r="W37" i="1"/>
  <c r="W36" i="1"/>
  <c r="W35" i="1"/>
  <c r="S43" i="1"/>
  <c r="S44" i="1"/>
  <c r="S45" i="1"/>
  <c r="S42" i="1"/>
  <c r="S41" i="1"/>
  <c r="Q43" i="1"/>
  <c r="Q44" i="1"/>
  <c r="Q45" i="1"/>
  <c r="Q42" i="1"/>
  <c r="Q41" i="1"/>
  <c r="S35" i="1"/>
  <c r="S38" i="1"/>
  <c r="S39" i="1"/>
  <c r="S37" i="1"/>
  <c r="S36" i="1"/>
  <c r="Q39" i="1"/>
  <c r="Q38" i="1"/>
  <c r="Q37" i="1"/>
  <c r="Q36" i="1"/>
  <c r="Q35" i="1"/>
  <c r="W33" i="1"/>
  <c r="W32" i="1"/>
  <c r="W30" i="1"/>
  <c r="Q32" i="1"/>
  <c r="Q29" i="1"/>
  <c r="Q28" i="1"/>
  <c r="Q27" i="1"/>
  <c r="W24" i="1"/>
  <c r="W22" i="1"/>
  <c r="Q22" i="1"/>
  <c r="Q20" i="1"/>
  <c r="W15" i="1"/>
  <c r="S13" i="1"/>
  <c r="S15" i="1"/>
  <c r="Q18" i="1"/>
  <c r="Q15" i="1"/>
  <c r="Q13" i="1"/>
  <c r="Q8" i="1"/>
  <c r="Q5" i="1"/>
  <c r="J30" i="1"/>
  <c r="J29" i="1"/>
  <c r="D29" i="1"/>
  <c r="D28" i="1"/>
  <c r="D26" i="1"/>
  <c r="D19" i="1"/>
  <c r="D17" i="1"/>
  <c r="D53" i="1"/>
  <c r="D51" i="1"/>
  <c r="D49" i="1"/>
  <c r="D48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D45" i="1"/>
  <c r="D41" i="1"/>
  <c r="D40" i="1"/>
  <c r="F38" i="1"/>
  <c r="F37" i="1"/>
  <c r="F36" i="1"/>
  <c r="F35" i="1"/>
  <c r="F34" i="1"/>
  <c r="F33" i="1"/>
  <c r="F32" i="1"/>
  <c r="F26" i="1"/>
  <c r="F27" i="1"/>
  <c r="D35" i="1"/>
  <c r="D34" i="1"/>
  <c r="J17" i="1"/>
  <c r="F10" i="1"/>
  <c r="F13" i="1"/>
  <c r="F8" i="1"/>
  <c r="F7" i="1"/>
  <c r="J10" i="1"/>
  <c r="J11" i="1"/>
  <c r="J12" i="1"/>
  <c r="S33" i="1"/>
  <c r="Q33" i="1"/>
  <c r="S32" i="1"/>
  <c r="W31" i="1"/>
  <c r="S31" i="1"/>
  <c r="Q31" i="1"/>
  <c r="S30" i="1"/>
  <c r="Q30" i="1"/>
  <c r="W29" i="1"/>
  <c r="S29" i="1"/>
  <c r="W28" i="1"/>
  <c r="S28" i="1"/>
  <c r="W27" i="1"/>
  <c r="S27" i="1"/>
  <c r="W25" i="1"/>
  <c r="S25" i="1"/>
  <c r="Q25" i="1"/>
  <c r="S24" i="1"/>
  <c r="Q24" i="1"/>
  <c r="S22" i="1"/>
  <c r="W21" i="1"/>
  <c r="S21" i="1"/>
  <c r="Q21" i="1"/>
  <c r="W20" i="1"/>
  <c r="S20" i="1"/>
  <c r="W18" i="1"/>
  <c r="S18" i="1"/>
  <c r="W17" i="1"/>
  <c r="S17" i="1"/>
  <c r="Q17" i="1"/>
  <c r="W16" i="1"/>
  <c r="S16" i="1"/>
  <c r="Q16" i="1"/>
  <c r="W14" i="1"/>
  <c r="S14" i="1"/>
  <c r="Q14" i="1"/>
  <c r="W13" i="1"/>
  <c r="Q9" i="1"/>
  <c r="V12" i="1"/>
  <c r="T12" i="1"/>
  <c r="R12" i="1"/>
  <c r="P12" i="1"/>
  <c r="W11" i="1"/>
  <c r="S11" i="1"/>
  <c r="Q11" i="1"/>
  <c r="W10" i="1"/>
  <c r="S10" i="1"/>
  <c r="Q10" i="1"/>
  <c r="W9" i="1"/>
  <c r="W8" i="1"/>
  <c r="W6" i="1"/>
  <c r="S6" i="1"/>
  <c r="Q6" i="1"/>
  <c r="W5" i="1"/>
  <c r="S5" i="1"/>
  <c r="W4" i="1"/>
  <c r="S4" i="1"/>
  <c r="Q4" i="1"/>
  <c r="W3" i="1"/>
  <c r="Q3" i="1"/>
  <c r="J54" i="1"/>
  <c r="D54" i="1"/>
  <c r="J53" i="1"/>
  <c r="J52" i="1"/>
  <c r="D52" i="1"/>
  <c r="J50" i="1"/>
  <c r="D50" i="1"/>
  <c r="J49" i="1"/>
  <c r="J48" i="1"/>
  <c r="D47" i="1"/>
  <c r="J45" i="1"/>
  <c r="J44" i="1"/>
  <c r="J43" i="1"/>
  <c r="J42" i="1"/>
  <c r="J41" i="1"/>
  <c r="J40" i="1"/>
  <c r="J38" i="1"/>
  <c r="J37" i="1"/>
  <c r="J36" i="1"/>
  <c r="J35" i="1"/>
  <c r="J34" i="1"/>
  <c r="J33" i="1"/>
  <c r="J32" i="1"/>
  <c r="D44" i="1"/>
  <c r="D43" i="1"/>
  <c r="D42" i="1"/>
  <c r="D38" i="1"/>
  <c r="D37" i="1"/>
  <c r="D36" i="1"/>
  <c r="D33" i="1"/>
  <c r="D32" i="1"/>
  <c r="I31" i="1"/>
  <c r="G31" i="1"/>
  <c r="E31" i="1"/>
  <c r="C31" i="1"/>
  <c r="F30" i="1"/>
  <c r="D30" i="1"/>
  <c r="F29" i="1"/>
  <c r="J28" i="1"/>
  <c r="F28" i="1"/>
  <c r="J27" i="1"/>
  <c r="D27" i="1"/>
  <c r="J26" i="1"/>
  <c r="J25" i="1"/>
  <c r="F25" i="1"/>
  <c r="D25" i="1"/>
  <c r="J23" i="1"/>
  <c r="F23" i="1"/>
  <c r="D23" i="1"/>
  <c r="D18" i="1"/>
  <c r="J22" i="1"/>
  <c r="D22" i="1"/>
  <c r="J21" i="1"/>
  <c r="F21" i="1"/>
  <c r="D21" i="1"/>
  <c r="J20" i="1"/>
  <c r="F20" i="1"/>
  <c r="D20" i="1"/>
  <c r="J19" i="1"/>
  <c r="F19" i="1"/>
  <c r="J18" i="1"/>
  <c r="F18" i="1"/>
  <c r="F17" i="1"/>
  <c r="J15" i="1"/>
  <c r="J14" i="1"/>
  <c r="J13" i="1"/>
  <c r="G9" i="1"/>
  <c r="J3" i="1"/>
  <c r="J7" i="1"/>
  <c r="J6" i="1"/>
  <c r="J5" i="1"/>
  <c r="J4" i="1"/>
  <c r="J8" i="1"/>
  <c r="F15" i="1"/>
  <c r="F14" i="1"/>
  <c r="D13" i="1"/>
  <c r="F11" i="1"/>
  <c r="D6" i="1"/>
  <c r="F3" i="1"/>
  <c r="F6" i="1"/>
  <c r="F5" i="1"/>
  <c r="F4" i="1"/>
  <c r="D7" i="1"/>
  <c r="I55" i="1"/>
  <c r="V46" i="1"/>
  <c r="T46" i="1"/>
  <c r="R46" i="1"/>
  <c r="P46" i="1"/>
  <c r="V40" i="1"/>
  <c r="T40" i="1"/>
  <c r="R40" i="1"/>
  <c r="P40" i="1"/>
  <c r="V34" i="1"/>
  <c r="T34" i="1"/>
  <c r="R34" i="1"/>
  <c r="P34" i="1"/>
  <c r="V26" i="1"/>
  <c r="T26" i="1"/>
  <c r="R26" i="1"/>
  <c r="P26" i="1"/>
  <c r="T19" i="1"/>
  <c r="R19" i="1"/>
  <c r="P19" i="1"/>
  <c r="V7" i="1"/>
  <c r="T7" i="1"/>
  <c r="R7" i="1"/>
  <c r="P7" i="1"/>
  <c r="G55" i="1"/>
  <c r="E55" i="1"/>
  <c r="C55" i="1"/>
  <c r="G46" i="1"/>
  <c r="C46" i="1"/>
  <c r="E46" i="1"/>
  <c r="I39" i="1"/>
  <c r="G39" i="1"/>
  <c r="E39" i="1"/>
  <c r="C39" i="1"/>
  <c r="I24" i="1"/>
  <c r="G24" i="1"/>
  <c r="E24" i="1"/>
  <c r="C24" i="1"/>
  <c r="I16" i="1"/>
  <c r="G16" i="1"/>
  <c r="E16" i="1"/>
  <c r="C16" i="1"/>
  <c r="E9" i="1"/>
  <c r="X54" i="1" l="1"/>
  <c r="S52" i="1"/>
  <c r="Y54" i="1"/>
  <c r="Q52" i="1"/>
  <c r="W52" i="1"/>
  <c r="Q19" i="1"/>
  <c r="F9" i="1"/>
  <c r="D9" i="1"/>
  <c r="J39" i="1"/>
  <c r="Q46" i="1"/>
  <c r="W12" i="1"/>
  <c r="W7" i="1"/>
  <c r="J9" i="1"/>
  <c r="J46" i="1"/>
  <c r="J16" i="1"/>
  <c r="Q40" i="1"/>
  <c r="S19" i="1"/>
  <c r="Q12" i="1"/>
  <c r="J55" i="1"/>
  <c r="D46" i="1"/>
  <c r="D31" i="1"/>
  <c r="W46" i="1"/>
  <c r="S46" i="1"/>
  <c r="S40" i="1"/>
  <c r="W40" i="1"/>
  <c r="W34" i="1"/>
  <c r="Q34" i="1"/>
  <c r="S34" i="1"/>
  <c r="W26" i="1"/>
  <c r="Q26" i="1"/>
  <c r="S26" i="1"/>
  <c r="W19" i="1"/>
  <c r="S12" i="1"/>
  <c r="Q7" i="1"/>
  <c r="S7" i="1"/>
  <c r="F55" i="1"/>
  <c r="D55" i="1"/>
  <c r="F46" i="1"/>
  <c r="J31" i="1"/>
  <c r="F31" i="1"/>
  <c r="F24" i="1"/>
  <c r="J24" i="1"/>
  <c r="D24" i="1"/>
  <c r="F16" i="1"/>
  <c r="D39" i="1"/>
  <c r="F39" i="1"/>
  <c r="D16" i="1"/>
</calcChain>
</file>

<file path=xl/sharedStrings.xml><?xml version="1.0" encoding="utf-8"?>
<sst xmlns="http://schemas.openxmlformats.org/spreadsheetml/2006/main" count="133" uniqueCount="119">
  <si>
    <t>鴨川</t>
  </si>
  <si>
    <t>佐倉中央</t>
  </si>
  <si>
    <t>市原中央</t>
  </si>
  <si>
    <t>習志野中央</t>
  </si>
  <si>
    <t>野田セントラル</t>
  </si>
  <si>
    <t>流山中央</t>
  </si>
  <si>
    <t>野田東</t>
  </si>
  <si>
    <t>流山</t>
  </si>
  <si>
    <t>野田</t>
  </si>
  <si>
    <t>松戸西</t>
  </si>
  <si>
    <t>松戸中央</t>
  </si>
  <si>
    <t>松戸北</t>
  </si>
  <si>
    <t>松戸東</t>
  </si>
  <si>
    <t>松戸</t>
  </si>
  <si>
    <t>四街道</t>
  </si>
  <si>
    <t>八千代中央</t>
  </si>
  <si>
    <t>佐倉</t>
  </si>
  <si>
    <t>八千代</t>
  </si>
  <si>
    <t>習志野</t>
  </si>
  <si>
    <t>柏西</t>
  </si>
  <si>
    <t>我孫子</t>
  </si>
  <si>
    <t>柏</t>
  </si>
  <si>
    <t>成田コスモポリタン</t>
  </si>
  <si>
    <t>富里</t>
    <rPh sb="0" eb="1">
      <t>トミ</t>
    </rPh>
    <phoneticPr fontId="1"/>
  </si>
  <si>
    <t>白井</t>
  </si>
  <si>
    <t>印西</t>
  </si>
  <si>
    <t>八街</t>
  </si>
  <si>
    <t>成田</t>
  </si>
  <si>
    <t>佐原香取</t>
  </si>
  <si>
    <t>小見川</t>
  </si>
  <si>
    <t>多古</t>
  </si>
  <si>
    <t>佐原</t>
  </si>
  <si>
    <t>銚子東</t>
  </si>
  <si>
    <t>八日市場</t>
  </si>
  <si>
    <t>旭</t>
  </si>
  <si>
    <t>銚子</t>
  </si>
  <si>
    <t>東金ビュー</t>
  </si>
  <si>
    <t>大網</t>
  </si>
  <si>
    <t>茂原中央</t>
  </si>
  <si>
    <t>成田空港南</t>
  </si>
  <si>
    <t>大多喜</t>
  </si>
  <si>
    <t>大原</t>
  </si>
  <si>
    <t>東金</t>
  </si>
  <si>
    <t>茂原</t>
  </si>
  <si>
    <t>館山ベイ</t>
  </si>
  <si>
    <t>鋸南</t>
  </si>
  <si>
    <t>千倉</t>
  </si>
  <si>
    <t>勝浦</t>
  </si>
  <si>
    <t>館山</t>
  </si>
  <si>
    <t>富津シティ</t>
  </si>
  <si>
    <t>袖ヶ浦</t>
  </si>
  <si>
    <t>君津</t>
  </si>
  <si>
    <t>木更津東</t>
  </si>
  <si>
    <t>富津中央</t>
  </si>
  <si>
    <t>上総</t>
  </si>
  <si>
    <t>木更津</t>
  </si>
  <si>
    <t>千葉緑</t>
  </si>
  <si>
    <t>千葉北</t>
  </si>
  <si>
    <t>千葉港</t>
  </si>
  <si>
    <t>市原</t>
  </si>
  <si>
    <t>千葉南</t>
  </si>
  <si>
    <t>千葉若潮</t>
  </si>
  <si>
    <t>千葉東</t>
  </si>
  <si>
    <t>千葉幕張</t>
  </si>
  <si>
    <t>千葉中央</t>
  </si>
  <si>
    <t>千葉西</t>
  </si>
  <si>
    <t>新千葉</t>
  </si>
  <si>
    <t>千葉</t>
  </si>
  <si>
    <t>船橋みなと</t>
  </si>
  <si>
    <t>船橋南</t>
  </si>
  <si>
    <t>船橋東</t>
  </si>
  <si>
    <t>鎌ヶ谷</t>
  </si>
  <si>
    <t>船橋西</t>
  </si>
  <si>
    <t>船橋</t>
  </si>
  <si>
    <t>浦安ベイ</t>
  </si>
  <si>
    <t>市川シビック</t>
  </si>
  <si>
    <t>浦安</t>
  </si>
  <si>
    <t>市川南</t>
  </si>
  <si>
    <t>市川東</t>
  </si>
  <si>
    <t>市川</t>
  </si>
  <si>
    <t>クラブ名</t>
    <rPh sb="3" eb="4">
      <t>メイ</t>
    </rPh>
    <phoneticPr fontId="1"/>
  </si>
  <si>
    <t>G</t>
  </si>
  <si>
    <t>年次基金計</t>
    <rPh sb="0" eb="2">
      <t>ネンジ</t>
    </rPh>
    <rPh sb="2" eb="4">
      <t>キキン</t>
    </rPh>
    <rPh sb="4" eb="5">
      <t>ケイ</t>
    </rPh>
    <phoneticPr fontId="2"/>
  </si>
  <si>
    <t>ポリオプラス</t>
    <phoneticPr fontId="2"/>
  </si>
  <si>
    <t>その他計</t>
    <rPh sb="2" eb="3">
      <t>ホカ</t>
    </rPh>
    <rPh sb="3" eb="4">
      <t>ケイ</t>
    </rPh>
    <phoneticPr fontId="2"/>
  </si>
  <si>
    <t>恒久基金計</t>
    <rPh sb="0" eb="4">
      <t>コウキュウキキン</t>
    </rPh>
    <rPh sb="4" eb="5">
      <t>ケイ</t>
    </rPh>
    <phoneticPr fontId="2"/>
  </si>
  <si>
    <t>合計</t>
    <rPh sb="0" eb="2">
      <t>ゴウケイ</t>
    </rPh>
    <phoneticPr fontId="2"/>
  </si>
  <si>
    <t>第1グループ</t>
    <rPh sb="0" eb="1">
      <t>ダイ</t>
    </rPh>
    <phoneticPr fontId="2"/>
  </si>
  <si>
    <t>第2グループ</t>
    <rPh sb="0" eb="1">
      <t>ダイ</t>
    </rPh>
    <phoneticPr fontId="2"/>
  </si>
  <si>
    <t>ポリオプラス（個人平均）</t>
    <rPh sb="7" eb="9">
      <t>コジン</t>
    </rPh>
    <rPh sb="9" eb="11">
      <t>ヘイキン</t>
    </rPh>
    <phoneticPr fontId="2"/>
  </si>
  <si>
    <t>第3グループ</t>
    <rPh sb="0" eb="1">
      <t>ダイ</t>
    </rPh>
    <phoneticPr fontId="2"/>
  </si>
  <si>
    <t>第4グループ</t>
    <rPh sb="0" eb="1">
      <t>ダイ</t>
    </rPh>
    <phoneticPr fontId="2"/>
  </si>
  <si>
    <t>第5グループ</t>
    <rPh sb="0" eb="1">
      <t>ダイ</t>
    </rPh>
    <phoneticPr fontId="2"/>
  </si>
  <si>
    <t>第6グループ</t>
    <rPh sb="0" eb="1">
      <t>ダイ</t>
    </rPh>
    <phoneticPr fontId="2"/>
  </si>
  <si>
    <t>第7グループ</t>
    <rPh sb="0" eb="1">
      <t>ダイ</t>
    </rPh>
    <phoneticPr fontId="2"/>
  </si>
  <si>
    <t>第8グループ</t>
    <rPh sb="0" eb="1">
      <t>ダイ</t>
    </rPh>
    <phoneticPr fontId="2"/>
  </si>
  <si>
    <t>第9グループ</t>
    <rPh sb="0" eb="1">
      <t>ダイ</t>
    </rPh>
    <phoneticPr fontId="2"/>
  </si>
  <si>
    <t>第10グループ</t>
    <rPh sb="0" eb="1">
      <t>ダイ</t>
    </rPh>
    <phoneticPr fontId="2"/>
  </si>
  <si>
    <t>第11グループ</t>
    <rPh sb="0" eb="1">
      <t>ダイ</t>
    </rPh>
    <phoneticPr fontId="2"/>
  </si>
  <si>
    <t>第12グループ</t>
    <rPh sb="0" eb="1">
      <t>ダイ</t>
    </rPh>
    <phoneticPr fontId="2"/>
  </si>
  <si>
    <t>第13グループ</t>
    <rPh sb="0" eb="1">
      <t>ダイ</t>
    </rPh>
    <phoneticPr fontId="2"/>
  </si>
  <si>
    <t>第14グループ</t>
    <rPh sb="0" eb="1">
      <t>ダイ</t>
    </rPh>
    <phoneticPr fontId="2"/>
  </si>
  <si>
    <t>年次基金   （個人平均）</t>
    <rPh sb="0" eb="2">
      <t>ネンジ</t>
    </rPh>
    <rPh sb="2" eb="4">
      <t>キキン</t>
    </rPh>
    <rPh sb="8" eb="10">
      <t>コジン</t>
    </rPh>
    <rPh sb="10" eb="12">
      <t>ヘイキン</t>
    </rPh>
    <phoneticPr fontId="2"/>
  </si>
  <si>
    <t>2790地区 各グループ別寄付実績</t>
    <rPh sb="4" eb="6">
      <t>チク</t>
    </rPh>
    <rPh sb="7" eb="8">
      <t>カク</t>
    </rPh>
    <rPh sb="12" eb="13">
      <t>ベツ</t>
    </rPh>
    <rPh sb="13" eb="15">
      <t>キフ</t>
    </rPh>
    <rPh sb="15" eb="17">
      <t>ジッセキ</t>
    </rPh>
    <phoneticPr fontId="2"/>
  </si>
  <si>
    <t>会員数(人）</t>
    <rPh sb="0" eb="2">
      <t>カイイン</t>
    </rPh>
    <rPh sb="2" eb="3">
      <t>スウ</t>
    </rPh>
    <rPh sb="4" eb="5">
      <t>ヒト</t>
    </rPh>
    <phoneticPr fontId="2"/>
  </si>
  <si>
    <t>柏東</t>
    <rPh sb="0" eb="1">
      <t>カシワ</t>
    </rPh>
    <rPh sb="1" eb="2">
      <t>ヒガシ</t>
    </rPh>
    <phoneticPr fontId="2"/>
  </si>
  <si>
    <t>柏南</t>
    <rPh sb="0" eb="1">
      <t>カシワ</t>
    </rPh>
    <rPh sb="1" eb="2">
      <t>ミナミ</t>
    </rPh>
    <phoneticPr fontId="2"/>
  </si>
  <si>
    <t>柏中央</t>
    <rPh sb="0" eb="1">
      <t>カシワ</t>
    </rPh>
    <rPh sb="1" eb="3">
      <t>チュウオウ</t>
    </rPh>
    <phoneticPr fontId="2"/>
  </si>
  <si>
    <t>PHS
会員数</t>
    <rPh sb="4" eb="7">
      <t>カイインスウ</t>
    </rPh>
    <phoneticPr fontId="2"/>
  </si>
  <si>
    <t>自動定期寄付利用
会員数</t>
    <rPh sb="0" eb="6">
      <t>ジドウテイキキフ</t>
    </rPh>
    <rPh sb="6" eb="8">
      <t>リヨウ</t>
    </rPh>
    <rPh sb="9" eb="12">
      <t>カイインスウ</t>
    </rPh>
    <phoneticPr fontId="2"/>
  </si>
  <si>
    <t>RAC</t>
    <phoneticPr fontId="2"/>
  </si>
  <si>
    <t>千葉科学大学</t>
    <rPh sb="0" eb="6">
      <t>チバカガクダイガク</t>
    </rPh>
    <phoneticPr fontId="2"/>
  </si>
  <si>
    <t>千葉マリン</t>
    <rPh sb="0" eb="2">
      <t>チバ</t>
    </rPh>
    <phoneticPr fontId="2"/>
  </si>
  <si>
    <t>市原中央</t>
    <rPh sb="0" eb="4">
      <t>イチハラチュウオウ</t>
    </rPh>
    <phoneticPr fontId="2"/>
  </si>
  <si>
    <t>鴨川</t>
    <rPh sb="0" eb="2">
      <t>カモガワ</t>
    </rPh>
    <phoneticPr fontId="2"/>
  </si>
  <si>
    <t>習志野中央</t>
    <rPh sb="0" eb="5">
      <t>ナラシノチュウオウ</t>
    </rPh>
    <phoneticPr fontId="2"/>
  </si>
  <si>
    <t>D2790</t>
    <phoneticPr fontId="2"/>
  </si>
  <si>
    <t>-</t>
    <phoneticPr fontId="2"/>
  </si>
  <si>
    <t>2026年1月期　単位＄</t>
    <rPh sb="4" eb="5">
      <t>ネン</t>
    </rPh>
    <rPh sb="6" eb="7">
      <t>ガツ</t>
    </rPh>
    <rPh sb="9" eb="11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</si>
</sst>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3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/>
    <xf numFmtId="176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3" fillId="0" borderId="0" xfId="0" applyNumberFormat="1" applyFont="1"/>
    <xf numFmtId="176" fontId="7" fillId="0" borderId="0" xfId="0" applyNumberFormat="1" applyFont="1"/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2" borderId="2" xfId="0" applyNumberFormat="1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 wrapText="1"/>
    </xf>
    <xf numFmtId="176" fontId="3" fillId="2" borderId="2" xfId="0" applyNumberFormat="1" applyFont="1" applyFill="1" applyBorder="1"/>
    <xf numFmtId="176" fontId="5" fillId="2" borderId="3" xfId="0" applyNumberFormat="1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vertical="center"/>
    </xf>
    <xf numFmtId="176" fontId="3" fillId="2" borderId="8" xfId="0" applyNumberFormat="1" applyFont="1" applyFill="1" applyBorder="1"/>
    <xf numFmtId="176" fontId="5" fillId="2" borderId="9" xfId="0" applyNumberFormat="1" applyFont="1" applyFill="1" applyBorder="1" applyAlignment="1">
      <alignment vertical="center"/>
    </xf>
    <xf numFmtId="176" fontId="5" fillId="2" borderId="10" xfId="0" applyNumberFormat="1" applyFont="1" applyFill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vertical="center"/>
    </xf>
    <xf numFmtId="176" fontId="5" fillId="2" borderId="12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/>
    </xf>
    <xf numFmtId="176" fontId="5" fillId="2" borderId="13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7" fillId="3" borderId="3" xfId="0" applyNumberFormat="1" applyFont="1" applyFill="1" applyBorder="1" applyAlignment="1">
      <alignment horizontal="center" vertical="center" wrapText="1"/>
    </xf>
    <xf numFmtId="176" fontId="10" fillId="3" borderId="3" xfId="0" applyNumberFormat="1" applyFont="1" applyFill="1" applyBorder="1" applyAlignment="1">
      <alignment horizontal="center" vertical="center" wrapText="1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 wrapText="1"/>
    </xf>
    <xf numFmtId="176" fontId="10" fillId="3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vertical="center" wrapText="1"/>
    </xf>
    <xf numFmtId="176" fontId="3" fillId="5" borderId="1" xfId="0" applyNumberFormat="1" applyFont="1" applyFill="1" applyBorder="1" applyAlignment="1">
      <alignment horizontal="right" vertical="center"/>
    </xf>
    <xf numFmtId="176" fontId="3" fillId="5" borderId="7" xfId="0" applyNumberFormat="1" applyFont="1" applyFill="1" applyBorder="1" applyAlignment="1">
      <alignment horizontal="right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3" fillId="0" borderId="14" xfId="0" applyNumberFormat="1" applyFont="1" applyBorder="1"/>
    <xf numFmtId="176" fontId="3" fillId="0" borderId="14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176" fontId="5" fillId="2" borderId="16" xfId="0" applyNumberFormat="1" applyFont="1" applyFill="1" applyBorder="1" applyAlignment="1">
      <alignment vertical="center"/>
    </xf>
    <xf numFmtId="176" fontId="5" fillId="2" borderId="14" xfId="0" applyNumberFormat="1" applyFont="1" applyFill="1" applyBorder="1" applyAlignment="1">
      <alignment vertical="center"/>
    </xf>
    <xf numFmtId="176" fontId="3" fillId="5" borderId="4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176" fontId="3" fillId="0" borderId="4" xfId="0" applyNumberFormat="1" applyFont="1" applyFill="1" applyBorder="1" applyAlignment="1">
      <alignment vertical="center"/>
    </xf>
    <xf numFmtId="176" fontId="3" fillId="0" borderId="4" xfId="0" applyNumberFormat="1" applyFont="1" applyFill="1" applyBorder="1"/>
    <xf numFmtId="176" fontId="3" fillId="0" borderId="1" xfId="0" applyNumberFormat="1" applyFont="1" applyFill="1" applyBorder="1"/>
    <xf numFmtId="176" fontId="5" fillId="0" borderId="10" xfId="0" applyNumberFormat="1" applyFont="1" applyFill="1" applyBorder="1" applyAlignment="1">
      <alignment vertical="center"/>
    </xf>
    <xf numFmtId="176" fontId="3" fillId="0" borderId="14" xfId="0" applyNumberFormat="1" applyFont="1" applyFill="1" applyBorder="1"/>
    <xf numFmtId="176" fontId="5" fillId="0" borderId="14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RIUCHI/Desktop/&#22320;&#21306;&#35036;&#21161;&#37329;&#30003;&#35531;&#26360;%20_&#27096;&#24335;3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G申請書"/>
      <sheetName val="手書き用"/>
      <sheetName val="クラブ名"/>
      <sheetName val="用語集_編集"/>
      <sheetName val="地区補助金申請書 _様式311"/>
    </sheetNames>
    <sheetDataSet>
      <sheetData sheetId="0"/>
      <sheetData sheetId="1"/>
      <sheetData sheetId="2"/>
      <sheetData sheetId="3">
        <row r="4">
          <cell r="A4" t="str">
            <v>---プルダウンから選択---</v>
          </cell>
          <cell r="B4" t="str">
            <v>経済発展</v>
          </cell>
          <cell r="C4" t="str">
            <v>教育</v>
          </cell>
          <cell r="D4" t="str">
            <v>環境</v>
          </cell>
          <cell r="E4" t="str">
            <v>保健</v>
          </cell>
          <cell r="F4" t="str">
            <v>平和</v>
          </cell>
          <cell r="G4" t="str">
            <v>水</v>
          </cell>
          <cell r="H4" t="str">
            <v>地域社会発展</v>
          </cell>
          <cell r="I4" t="str">
            <v>地区サポート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9E89-671B-4650-BEE8-3806FDC13626}">
  <sheetPr codeName="Sheet1">
    <pageSetUpPr fitToPage="1"/>
  </sheetPr>
  <dimension ref="A1:Y90"/>
  <sheetViews>
    <sheetView showZeros="0" tabSelected="1" zoomScaleNormal="100" workbookViewId="0">
      <selection activeCell="T54" sqref="T54"/>
    </sheetView>
  </sheetViews>
  <sheetFormatPr defaultColWidth="9" defaultRowHeight="13" x14ac:dyDescent="0.2"/>
  <cols>
    <col min="1" max="1" width="8.58203125" style="1" customWidth="1"/>
    <col min="2" max="2" width="14.83203125" style="6" customWidth="1"/>
    <col min="3" max="3" width="9.25" style="6" customWidth="1"/>
    <col min="4" max="4" width="9.25" style="6" bestFit="1" customWidth="1"/>
    <col min="5" max="5" width="10.25" style="6" bestFit="1" customWidth="1"/>
    <col min="6" max="6" width="10.33203125" style="6" customWidth="1"/>
    <col min="7" max="7" width="10.5" style="6" customWidth="1"/>
    <col min="8" max="8" width="10.08203125" style="6" bestFit="1" customWidth="1"/>
    <col min="9" max="9" width="10.25" style="6" bestFit="1" customWidth="1"/>
    <col min="10" max="10" width="11.83203125" style="6" customWidth="1"/>
    <col min="11" max="13" width="6.08203125" style="6" customWidth="1"/>
    <col min="14" max="14" width="8.58203125" style="6" customWidth="1"/>
    <col min="15" max="15" width="14.83203125" style="6" customWidth="1"/>
    <col min="16" max="16" width="9.33203125" style="6" bestFit="1" customWidth="1"/>
    <col min="17" max="17" width="10.08203125" style="6" bestFit="1" customWidth="1"/>
    <col min="18" max="18" width="11.58203125" style="6" bestFit="1" customWidth="1"/>
    <col min="19" max="19" width="10.33203125" style="6" customWidth="1"/>
    <col min="20" max="20" width="10.25" style="6" bestFit="1" customWidth="1"/>
    <col min="21" max="22" width="10.08203125" style="6" bestFit="1" customWidth="1"/>
    <col min="23" max="23" width="11.83203125" style="6" customWidth="1"/>
    <col min="24" max="25" width="6.08203125" style="6" customWidth="1"/>
    <col min="26" max="16384" width="9" style="6"/>
  </cols>
  <sheetData>
    <row r="1" spans="1:25" ht="18.75" customHeight="1" x14ac:dyDescent="0.2">
      <c r="B1" s="2" t="s">
        <v>103</v>
      </c>
      <c r="C1" s="3"/>
      <c r="D1" s="3"/>
      <c r="E1" s="3"/>
      <c r="F1" s="4"/>
      <c r="G1" s="5" t="s">
        <v>118</v>
      </c>
      <c r="H1" s="3"/>
      <c r="I1" s="3"/>
    </row>
    <row r="2" spans="1:25" ht="33.75" customHeight="1" thickBot="1" x14ac:dyDescent="0.25">
      <c r="A2" s="39" t="s">
        <v>81</v>
      </c>
      <c r="B2" s="39" t="s">
        <v>80</v>
      </c>
      <c r="C2" s="40" t="s">
        <v>104</v>
      </c>
      <c r="D2" s="41" t="s">
        <v>102</v>
      </c>
      <c r="E2" s="37" t="s">
        <v>82</v>
      </c>
      <c r="F2" s="38" t="s">
        <v>89</v>
      </c>
      <c r="G2" s="37" t="s">
        <v>83</v>
      </c>
      <c r="H2" s="37" t="s">
        <v>84</v>
      </c>
      <c r="I2" s="37" t="s">
        <v>85</v>
      </c>
      <c r="J2" s="37" t="s">
        <v>86</v>
      </c>
      <c r="K2" s="42" t="s">
        <v>108</v>
      </c>
      <c r="L2" s="43" t="s">
        <v>109</v>
      </c>
      <c r="M2" s="7"/>
      <c r="N2" s="39" t="s">
        <v>81</v>
      </c>
      <c r="O2" s="39" t="s">
        <v>80</v>
      </c>
      <c r="P2" s="40" t="s">
        <v>104</v>
      </c>
      <c r="Q2" s="38" t="s">
        <v>102</v>
      </c>
      <c r="R2" s="37" t="s">
        <v>82</v>
      </c>
      <c r="S2" s="38" t="s">
        <v>89</v>
      </c>
      <c r="T2" s="37" t="s">
        <v>83</v>
      </c>
      <c r="U2" s="37" t="s">
        <v>84</v>
      </c>
      <c r="V2" s="37" t="s">
        <v>85</v>
      </c>
      <c r="W2" s="37" t="s">
        <v>86</v>
      </c>
      <c r="X2" s="42" t="s">
        <v>108</v>
      </c>
      <c r="Y2" s="43" t="s">
        <v>109</v>
      </c>
    </row>
    <row r="3" spans="1:25" ht="30" customHeight="1" thickTop="1" x14ac:dyDescent="0.2">
      <c r="A3" s="20">
        <v>1</v>
      </c>
      <c r="B3" s="21" t="s">
        <v>79</v>
      </c>
      <c r="C3" s="21">
        <v>37</v>
      </c>
      <c r="D3" s="35">
        <f t="shared" ref="D3" si="0">IFERROR(ROUND(E3/C3,0),"-")</f>
        <v>23</v>
      </c>
      <c r="E3" s="21">
        <v>864.11</v>
      </c>
      <c r="F3" s="35">
        <f>IFERROR(ROUND(G3/C3,0),"-")</f>
        <v>0</v>
      </c>
      <c r="G3" s="21"/>
      <c r="H3" s="21">
        <v>1061.54</v>
      </c>
      <c r="I3" s="25">
        <v>129.87</v>
      </c>
      <c r="J3" s="21">
        <f>E3+SUM(G3:I3)</f>
        <v>2055.52</v>
      </c>
      <c r="K3" s="14"/>
      <c r="L3" s="14"/>
      <c r="M3" s="9"/>
      <c r="N3" s="26">
        <v>8</v>
      </c>
      <c r="O3" s="21" t="s">
        <v>35</v>
      </c>
      <c r="P3" s="21">
        <v>34</v>
      </c>
      <c r="Q3" s="35">
        <f>IFERROR(ROUND(R3/P3,0),"-")</f>
        <v>28</v>
      </c>
      <c r="R3" s="21">
        <v>956.28</v>
      </c>
      <c r="S3" s="35">
        <f>IFERROR(ROUND(T3/P3,0),"-")</f>
        <v>0</v>
      </c>
      <c r="T3" s="21"/>
      <c r="U3" s="21"/>
      <c r="V3" s="25"/>
      <c r="W3" s="21">
        <f>R3+SUM(T3:V3)</f>
        <v>956.28</v>
      </c>
      <c r="X3" s="58"/>
      <c r="Y3" s="59"/>
    </row>
    <row r="4" spans="1:25" ht="30" customHeight="1" x14ac:dyDescent="0.2">
      <c r="A4" s="10"/>
      <c r="B4" s="8" t="s">
        <v>78</v>
      </c>
      <c r="C4" s="8">
        <v>32</v>
      </c>
      <c r="D4" s="36">
        <f>IFERROR(ROUND(E4/C4,0),"-")</f>
        <v>67</v>
      </c>
      <c r="E4" s="8">
        <v>2143.5</v>
      </c>
      <c r="F4" s="36">
        <f>IFERROR(ROUND(G4/C4,0),"-")</f>
        <v>13</v>
      </c>
      <c r="G4" s="17">
        <v>428.7</v>
      </c>
      <c r="H4" s="8"/>
      <c r="I4" s="16"/>
      <c r="J4" s="8">
        <f t="shared" ref="J4:J7" si="1">E4+SUM(G4:I4)</f>
        <v>2572.1999999999998</v>
      </c>
      <c r="K4" s="8"/>
      <c r="L4" s="8"/>
      <c r="M4" s="9"/>
      <c r="N4" s="11"/>
      <c r="O4" s="8" t="s">
        <v>34</v>
      </c>
      <c r="P4" s="8">
        <v>37</v>
      </c>
      <c r="Q4" s="36">
        <f t="shared" ref="Q4:Q6" si="2">IFERROR(ROUND(R4/P4,0),"-")</f>
        <v>67</v>
      </c>
      <c r="R4" s="8">
        <v>2467.5300000000002</v>
      </c>
      <c r="S4" s="36">
        <f t="shared" ref="S4:S6" si="3">IFERROR(ROUND(T4/P4,0),"-")</f>
        <v>27</v>
      </c>
      <c r="T4" s="17">
        <v>1000.23</v>
      </c>
      <c r="U4" s="8"/>
      <c r="V4" s="16"/>
      <c r="W4" s="8">
        <f t="shared" ref="W4:W5" si="4">R4+SUM(T4:V4)</f>
        <v>3467.76</v>
      </c>
      <c r="X4" s="57"/>
      <c r="Y4" s="60"/>
    </row>
    <row r="5" spans="1:25" ht="30" customHeight="1" x14ac:dyDescent="0.2">
      <c r="A5" s="10"/>
      <c r="B5" s="8" t="s">
        <v>77</v>
      </c>
      <c r="C5" s="8">
        <v>23</v>
      </c>
      <c r="D5" s="36">
        <f>IFERROR(ROUND(E5/C5,0),"-")</f>
        <v>73</v>
      </c>
      <c r="E5" s="8">
        <v>1673.04</v>
      </c>
      <c r="F5" s="47">
        <f t="shared" ref="F5:F6" si="5">IFERROR(ROUND(G5/C5,0),"-")</f>
        <v>35</v>
      </c>
      <c r="G5" s="17">
        <v>810.89</v>
      </c>
      <c r="H5" s="8"/>
      <c r="I5" s="16"/>
      <c r="J5" s="8">
        <f t="shared" si="1"/>
        <v>2483.9299999999998</v>
      </c>
      <c r="K5" s="8">
        <v>2</v>
      </c>
      <c r="L5" s="8"/>
      <c r="M5" s="9"/>
      <c r="N5" s="11"/>
      <c r="O5" s="8" t="s">
        <v>33</v>
      </c>
      <c r="P5" s="8">
        <v>34</v>
      </c>
      <c r="Q5" s="36">
        <f t="shared" si="2"/>
        <v>88</v>
      </c>
      <c r="R5" s="8">
        <v>3000</v>
      </c>
      <c r="S5" s="36">
        <f t="shared" si="3"/>
        <v>0</v>
      </c>
      <c r="T5" s="17"/>
      <c r="U5" s="8"/>
      <c r="V5" s="16">
        <v>1000</v>
      </c>
      <c r="W5" s="8">
        <f t="shared" si="4"/>
        <v>4000</v>
      </c>
      <c r="X5" s="57"/>
      <c r="Y5" s="60"/>
    </row>
    <row r="6" spans="1:25" ht="30" customHeight="1" x14ac:dyDescent="0.2">
      <c r="A6" s="10"/>
      <c r="B6" s="8" t="s">
        <v>76</v>
      </c>
      <c r="C6" s="8">
        <v>26</v>
      </c>
      <c r="D6" s="36">
        <f>IFERROR(ROUND(E6/C6,0),"-")</f>
        <v>30</v>
      </c>
      <c r="E6" s="8">
        <v>775.61</v>
      </c>
      <c r="F6" s="36">
        <f t="shared" si="5"/>
        <v>0</v>
      </c>
      <c r="G6" s="17"/>
      <c r="H6" s="8"/>
      <c r="I6" s="16"/>
      <c r="J6" s="8">
        <f t="shared" si="1"/>
        <v>775.61</v>
      </c>
      <c r="K6" s="8">
        <v>1</v>
      </c>
      <c r="L6" s="8"/>
      <c r="M6" s="9"/>
      <c r="N6" s="11"/>
      <c r="O6" s="8" t="s">
        <v>32</v>
      </c>
      <c r="P6" s="8">
        <v>28</v>
      </c>
      <c r="Q6" s="36">
        <f t="shared" si="2"/>
        <v>70</v>
      </c>
      <c r="R6" s="8">
        <v>1963.64</v>
      </c>
      <c r="S6" s="36">
        <f t="shared" si="3"/>
        <v>0</v>
      </c>
      <c r="T6" s="17"/>
      <c r="U6" s="8"/>
      <c r="V6" s="16"/>
      <c r="W6" s="8">
        <f>R6+SUM(T6:V6)</f>
        <v>1963.64</v>
      </c>
      <c r="X6" s="57"/>
      <c r="Y6" s="60"/>
    </row>
    <row r="7" spans="1:25" ht="30" customHeight="1" thickBot="1" x14ac:dyDescent="0.25">
      <c r="A7" s="10"/>
      <c r="B7" s="8" t="s">
        <v>75</v>
      </c>
      <c r="C7" s="8">
        <v>30</v>
      </c>
      <c r="D7" s="36">
        <f t="shared" ref="D7" si="6">IFERROR(ROUND(E7/C7,0),"-")</f>
        <v>125</v>
      </c>
      <c r="E7" s="8">
        <v>3750</v>
      </c>
      <c r="F7" s="45">
        <f>IFERROR(ROUND(G7/C7,0),"-")</f>
        <v>27</v>
      </c>
      <c r="G7" s="17">
        <v>810</v>
      </c>
      <c r="H7" s="8"/>
      <c r="I7" s="16">
        <v>1150</v>
      </c>
      <c r="J7" s="8">
        <f t="shared" si="1"/>
        <v>5710</v>
      </c>
      <c r="K7" s="8"/>
      <c r="L7" s="8"/>
      <c r="M7" s="9"/>
      <c r="N7" s="27"/>
      <c r="O7" s="28" t="s">
        <v>95</v>
      </c>
      <c r="P7" s="24">
        <f>SUM(P3:P6)</f>
        <v>133</v>
      </c>
      <c r="Q7" s="24">
        <f>ROUND(R7/P7,0)</f>
        <v>63</v>
      </c>
      <c r="R7" s="24">
        <f>SUM(R3:R6)</f>
        <v>8387.4500000000007</v>
      </c>
      <c r="S7" s="24">
        <f>ROUND(T7/P7,0)</f>
        <v>8</v>
      </c>
      <c r="T7" s="24">
        <f>SUM(T3:T6)</f>
        <v>1000.23</v>
      </c>
      <c r="U7" s="24">
        <f t="shared" ref="U7:W7" si="7">SUM(U3:U6)</f>
        <v>0</v>
      </c>
      <c r="V7" s="24">
        <f t="shared" si="7"/>
        <v>1000</v>
      </c>
      <c r="W7" s="24">
        <f t="shared" si="7"/>
        <v>10387.68</v>
      </c>
      <c r="X7" s="61">
        <f>SUM(X3:X6)</f>
        <v>0</v>
      </c>
      <c r="Y7" s="61">
        <f>SUM(Y3:Y6)</f>
        <v>0</v>
      </c>
    </row>
    <row r="8" spans="1:25" ht="30" customHeight="1" thickTop="1" x14ac:dyDescent="0.2">
      <c r="A8" s="10"/>
      <c r="B8" s="8" t="s">
        <v>74</v>
      </c>
      <c r="C8" s="8">
        <v>12</v>
      </c>
      <c r="D8" s="47">
        <f>IFERROR(ROUND(E8/C8,0),"-")</f>
        <v>163</v>
      </c>
      <c r="E8" s="8">
        <v>1950</v>
      </c>
      <c r="F8" s="56">
        <f>IFERROR(ROUND(G8/C8,0),"-")</f>
        <v>97</v>
      </c>
      <c r="G8" s="17">
        <v>1169.3599999999999</v>
      </c>
      <c r="H8" s="8"/>
      <c r="I8" s="16"/>
      <c r="J8" s="8">
        <f>E8+SUM(G8:I8)</f>
        <v>3119.3599999999997</v>
      </c>
      <c r="K8" s="8"/>
      <c r="L8" s="8"/>
      <c r="M8" s="9"/>
      <c r="N8" s="11">
        <v>9</v>
      </c>
      <c r="O8" s="14" t="s">
        <v>31</v>
      </c>
      <c r="P8" s="21">
        <v>41</v>
      </c>
      <c r="Q8" s="35">
        <f>IFERROR(ROUND(R8/P8,0),"-")</f>
        <v>19</v>
      </c>
      <c r="R8" s="21">
        <v>769.24</v>
      </c>
      <c r="S8" s="36">
        <f t="shared" ref="S8:S11" si="8">IFERROR(ROUND(T8/P8,0),"-")</f>
        <v>5</v>
      </c>
      <c r="T8" s="46">
        <v>200</v>
      </c>
      <c r="U8" s="21"/>
      <c r="V8" s="25"/>
      <c r="W8" s="21">
        <f>R8+SUM(T8:V8)</f>
        <v>969.24</v>
      </c>
      <c r="X8" s="58">
        <v>1</v>
      </c>
      <c r="Y8" s="59"/>
    </row>
    <row r="9" spans="1:25" ht="30" customHeight="1" thickBot="1" x14ac:dyDescent="0.25">
      <c r="A9" s="18"/>
      <c r="B9" s="12" t="s">
        <v>87</v>
      </c>
      <c r="C9" s="24">
        <f>SUM(C3:C8)</f>
        <v>160</v>
      </c>
      <c r="D9" s="24">
        <f t="shared" ref="D9" si="9">ROUND(E9/C9,0)</f>
        <v>70</v>
      </c>
      <c r="E9" s="19">
        <f>SUM(E3:E8)</f>
        <v>11156.259999999998</v>
      </c>
      <c r="F9" s="24">
        <f t="shared" ref="F9" si="10">ROUND(G9/C9,0)</f>
        <v>20</v>
      </c>
      <c r="G9" s="19">
        <f t="shared" ref="G9:L9" si="11">SUM(G3:G8)</f>
        <v>3218.95</v>
      </c>
      <c r="H9" s="24">
        <f t="shared" si="11"/>
        <v>1061.54</v>
      </c>
      <c r="I9" s="19">
        <f t="shared" si="11"/>
        <v>1279.8699999999999</v>
      </c>
      <c r="J9" s="24">
        <f t="shared" si="11"/>
        <v>16716.62</v>
      </c>
      <c r="K9" s="44">
        <f t="shared" si="11"/>
        <v>3</v>
      </c>
      <c r="L9" s="44">
        <f t="shared" si="11"/>
        <v>0</v>
      </c>
      <c r="M9" s="9"/>
      <c r="N9" s="11"/>
      <c r="O9" s="8" t="s">
        <v>30</v>
      </c>
      <c r="P9" s="8">
        <v>18</v>
      </c>
      <c r="Q9" s="36">
        <f>IFERROR(ROUND(R9/P9,0),"-")</f>
        <v>0</v>
      </c>
      <c r="R9" s="8"/>
      <c r="S9" s="36">
        <f t="shared" si="8"/>
        <v>0</v>
      </c>
      <c r="T9" s="17"/>
      <c r="U9" s="8"/>
      <c r="V9" s="16"/>
      <c r="W9" s="8">
        <f t="shared" ref="W9:W10" si="12">R9+SUM(T9:V9)</f>
        <v>0</v>
      </c>
      <c r="X9" s="57"/>
      <c r="Y9" s="60"/>
    </row>
    <row r="10" spans="1:25" ht="30" customHeight="1" thickTop="1" x14ac:dyDescent="0.2">
      <c r="A10" s="20">
        <v>2</v>
      </c>
      <c r="B10" s="21" t="s">
        <v>73</v>
      </c>
      <c r="C10" s="21">
        <v>29</v>
      </c>
      <c r="D10" s="48">
        <f t="shared" ref="D10:D15" si="13">IFERROR(ROUND(E10/C10,0),"-")</f>
        <v>230</v>
      </c>
      <c r="E10" s="21">
        <v>6656.71</v>
      </c>
      <c r="F10" s="35">
        <f>IFERROR(ROUND(G10/C10,0),"-")</f>
        <v>22</v>
      </c>
      <c r="G10" s="35">
        <v>648.20000000000005</v>
      </c>
      <c r="H10" s="21"/>
      <c r="I10" s="25"/>
      <c r="J10" s="14">
        <f t="shared" ref="J10:J17" si="14">E10+SUM(G10:I10)</f>
        <v>7304.91</v>
      </c>
      <c r="K10" s="14">
        <v>1</v>
      </c>
      <c r="L10" s="14"/>
      <c r="M10" s="9"/>
      <c r="N10" s="11"/>
      <c r="O10" s="8" t="s">
        <v>29</v>
      </c>
      <c r="P10" s="8">
        <v>24</v>
      </c>
      <c r="Q10" s="47">
        <f t="shared" ref="Q10:Q11" si="15">IFERROR(ROUND(R10/P10,0),"-")</f>
        <v>150</v>
      </c>
      <c r="R10" s="8">
        <v>3600</v>
      </c>
      <c r="S10" s="47">
        <f t="shared" si="8"/>
        <v>30</v>
      </c>
      <c r="T10" s="17">
        <v>720</v>
      </c>
      <c r="U10" s="8"/>
      <c r="V10" s="16"/>
      <c r="W10" s="8">
        <f t="shared" si="12"/>
        <v>4320</v>
      </c>
      <c r="X10" s="57"/>
      <c r="Y10" s="60"/>
    </row>
    <row r="11" spans="1:25" ht="30" customHeight="1" x14ac:dyDescent="0.2">
      <c r="A11" s="10"/>
      <c r="B11" s="8" t="s">
        <v>72</v>
      </c>
      <c r="C11" s="8">
        <v>24</v>
      </c>
      <c r="D11" s="36">
        <f t="shared" si="13"/>
        <v>90</v>
      </c>
      <c r="E11" s="8">
        <v>2150</v>
      </c>
      <c r="F11" s="36">
        <f>IFERROR(ROUND(G11/C11,0),"-")</f>
        <v>2</v>
      </c>
      <c r="G11" s="17">
        <v>46.92</v>
      </c>
      <c r="H11" s="8"/>
      <c r="I11" s="16">
        <v>10000</v>
      </c>
      <c r="J11" s="8">
        <f t="shared" si="14"/>
        <v>12196.92</v>
      </c>
      <c r="K11" s="8">
        <v>1</v>
      </c>
      <c r="L11" s="8"/>
      <c r="M11" s="9"/>
      <c r="N11" s="11"/>
      <c r="O11" s="8" t="s">
        <v>28</v>
      </c>
      <c r="P11" s="8">
        <v>23</v>
      </c>
      <c r="Q11" s="36">
        <f t="shared" si="15"/>
        <v>56</v>
      </c>
      <c r="R11" s="8">
        <v>1282.03</v>
      </c>
      <c r="S11" s="36">
        <f t="shared" si="8"/>
        <v>0</v>
      </c>
      <c r="T11" s="17"/>
      <c r="U11" s="8"/>
      <c r="V11" s="16"/>
      <c r="W11" s="8">
        <f>R11+SUM(T11:V11)</f>
        <v>1282.03</v>
      </c>
      <c r="X11" s="57"/>
      <c r="Y11" s="60"/>
    </row>
    <row r="12" spans="1:25" ht="30" customHeight="1" thickBot="1" x14ac:dyDescent="0.25">
      <c r="A12" s="10"/>
      <c r="B12" s="8" t="s">
        <v>71</v>
      </c>
      <c r="C12" s="8">
        <v>23</v>
      </c>
      <c r="D12" s="36">
        <f t="shared" si="13"/>
        <v>52</v>
      </c>
      <c r="E12" s="8">
        <v>1200</v>
      </c>
      <c r="F12" s="36">
        <f>IFERROR(ROUND(G12/C12,0),"-")</f>
        <v>2</v>
      </c>
      <c r="G12" s="17">
        <v>36.409999999999997</v>
      </c>
      <c r="H12" s="8"/>
      <c r="I12" s="16"/>
      <c r="J12" s="8">
        <f t="shared" si="14"/>
        <v>1236.4100000000001</v>
      </c>
      <c r="K12" s="8"/>
      <c r="L12" s="8"/>
      <c r="M12" s="9"/>
      <c r="N12" s="11"/>
      <c r="O12" s="12" t="s">
        <v>96</v>
      </c>
      <c r="P12" s="24">
        <f>SUM(P8:P11)</f>
        <v>106</v>
      </c>
      <c r="Q12" s="24">
        <f>ROUND(R12/P12,0)</f>
        <v>53</v>
      </c>
      <c r="R12" s="24">
        <f>SUM(R8:R11)</f>
        <v>5651.2699999999995</v>
      </c>
      <c r="S12" s="24">
        <f>ROUND(T12/P12,0)</f>
        <v>9</v>
      </c>
      <c r="T12" s="24">
        <f>SUM(T8:T11)</f>
        <v>920</v>
      </c>
      <c r="U12" s="24">
        <f t="shared" ref="U12" si="16">SUM(U8:U11)</f>
        <v>0</v>
      </c>
      <c r="V12" s="24">
        <f t="shared" ref="V12:W12" si="17">SUM(V8:V11)</f>
        <v>0</v>
      </c>
      <c r="W12" s="24">
        <f t="shared" si="17"/>
        <v>6571.2699999999995</v>
      </c>
      <c r="X12" s="61">
        <f>SUM(X8:X11)</f>
        <v>1</v>
      </c>
      <c r="Y12" s="61">
        <f>SUM(Y8:Y11)</f>
        <v>0</v>
      </c>
    </row>
    <row r="13" spans="1:25" ht="30" customHeight="1" thickTop="1" x14ac:dyDescent="0.2">
      <c r="A13" s="10"/>
      <c r="B13" s="8" t="s">
        <v>70</v>
      </c>
      <c r="C13" s="8">
        <v>19</v>
      </c>
      <c r="D13" s="47">
        <f t="shared" si="13"/>
        <v>211</v>
      </c>
      <c r="E13" s="8">
        <v>4000</v>
      </c>
      <c r="F13" s="47">
        <f t="shared" ref="F13:F15" si="18">IFERROR(ROUND(G13/C13,0),"-")</f>
        <v>35</v>
      </c>
      <c r="G13" s="17">
        <v>670</v>
      </c>
      <c r="H13" s="8"/>
      <c r="I13" s="16"/>
      <c r="J13" s="8">
        <f t="shared" si="14"/>
        <v>4670</v>
      </c>
      <c r="K13" s="8">
        <v>1</v>
      </c>
      <c r="L13" s="8"/>
      <c r="M13" s="9"/>
      <c r="N13" s="26">
        <v>10</v>
      </c>
      <c r="O13" s="21" t="s">
        <v>27</v>
      </c>
      <c r="P13" s="21">
        <v>70</v>
      </c>
      <c r="Q13" s="48">
        <f>IFERROR(ROUND(R13/P13,0),"-")</f>
        <v>508</v>
      </c>
      <c r="R13" s="21">
        <v>35584.33</v>
      </c>
      <c r="S13" s="48">
        <f>IFERROR(ROUND(T13/P13,0),"-")</f>
        <v>62</v>
      </c>
      <c r="T13" s="21">
        <v>4332.01</v>
      </c>
      <c r="U13" s="21"/>
      <c r="V13" s="25"/>
      <c r="W13" s="21">
        <f>R13+SUM(T13:V13)</f>
        <v>39916.340000000004</v>
      </c>
      <c r="X13" s="58">
        <v>4</v>
      </c>
      <c r="Y13" s="58">
        <v>3</v>
      </c>
    </row>
    <row r="14" spans="1:25" ht="30" customHeight="1" x14ac:dyDescent="0.2">
      <c r="A14" s="10"/>
      <c r="B14" s="8" t="s">
        <v>69</v>
      </c>
      <c r="C14" s="8">
        <v>11</v>
      </c>
      <c r="D14" s="36">
        <f t="shared" si="13"/>
        <v>82</v>
      </c>
      <c r="E14" s="8">
        <v>896.56</v>
      </c>
      <c r="F14" s="47">
        <f t="shared" si="18"/>
        <v>37</v>
      </c>
      <c r="G14" s="17">
        <v>405.22</v>
      </c>
      <c r="H14" s="8"/>
      <c r="I14" s="16"/>
      <c r="J14" s="8">
        <f t="shared" si="14"/>
        <v>1301.78</v>
      </c>
      <c r="K14" s="8"/>
      <c r="L14" s="8"/>
      <c r="M14" s="9"/>
      <c r="N14" s="11"/>
      <c r="O14" s="8" t="s">
        <v>26</v>
      </c>
      <c r="P14" s="8">
        <v>23</v>
      </c>
      <c r="Q14" s="36">
        <f t="shared" ref="Q14:Q18" si="19">IFERROR(ROUND(R14/P14,0),"-")</f>
        <v>0</v>
      </c>
      <c r="R14" s="8"/>
      <c r="S14" s="36">
        <f t="shared" ref="S14:S18" si="20">IFERROR(ROUND(T14/P14,0),"-")</f>
        <v>0</v>
      </c>
      <c r="T14" s="17"/>
      <c r="U14" s="8"/>
      <c r="V14" s="16"/>
      <c r="W14" s="8">
        <f t="shared" ref="W14:W18" si="21">R14+SUM(T14:V14)</f>
        <v>0</v>
      </c>
      <c r="X14" s="57"/>
      <c r="Y14" s="60"/>
    </row>
    <row r="15" spans="1:25" ht="30" customHeight="1" x14ac:dyDescent="0.2">
      <c r="A15" s="10"/>
      <c r="B15" s="8" t="s">
        <v>68</v>
      </c>
      <c r="C15" s="8">
        <v>13</v>
      </c>
      <c r="D15" s="36">
        <f t="shared" si="13"/>
        <v>104</v>
      </c>
      <c r="E15" s="8">
        <v>1351.16</v>
      </c>
      <c r="F15" s="36">
        <f t="shared" si="18"/>
        <v>8</v>
      </c>
      <c r="G15" s="17">
        <v>105.67</v>
      </c>
      <c r="H15" s="8"/>
      <c r="I15" s="16"/>
      <c r="J15" s="8">
        <f t="shared" si="14"/>
        <v>1456.8300000000002</v>
      </c>
      <c r="K15" s="8"/>
      <c r="L15" s="8"/>
      <c r="M15" s="9"/>
      <c r="N15" s="11"/>
      <c r="O15" s="8" t="s">
        <v>25</v>
      </c>
      <c r="P15" s="8">
        <v>6</v>
      </c>
      <c r="Q15" s="36">
        <f t="shared" si="19"/>
        <v>40</v>
      </c>
      <c r="R15" s="8">
        <v>241.62</v>
      </c>
      <c r="S15" s="36">
        <f t="shared" si="20"/>
        <v>0</v>
      </c>
      <c r="T15" s="17"/>
      <c r="U15" s="8"/>
      <c r="V15" s="16"/>
      <c r="W15" s="8">
        <f t="shared" si="21"/>
        <v>241.62</v>
      </c>
      <c r="X15" s="57"/>
      <c r="Y15" s="60"/>
    </row>
    <row r="16" spans="1:25" ht="30" customHeight="1" thickBot="1" x14ac:dyDescent="0.25">
      <c r="A16" s="22"/>
      <c r="B16" s="23" t="s">
        <v>88</v>
      </c>
      <c r="C16" s="24">
        <f>SUM(C10:C15)</f>
        <v>119</v>
      </c>
      <c r="D16" s="24">
        <f t="shared" ref="D16" si="22">ROUND(E16/C16,0)</f>
        <v>137</v>
      </c>
      <c r="E16" s="24">
        <f>SUM(E10:E15)</f>
        <v>16254.429999999998</v>
      </c>
      <c r="F16" s="24">
        <f t="shared" ref="F16" si="23">ROUND(G16/C16,0)</f>
        <v>16</v>
      </c>
      <c r="G16" s="24">
        <f>SUM(G10:G15)</f>
        <v>1912.42</v>
      </c>
      <c r="H16" s="24">
        <f>SUM(H10:H15)</f>
        <v>0</v>
      </c>
      <c r="I16" s="24">
        <f t="shared" ref="I16" si="24">SUM(I10:I15)</f>
        <v>10000</v>
      </c>
      <c r="J16" s="24">
        <f>SUM(J10:J15)</f>
        <v>28166.850000000002</v>
      </c>
      <c r="K16" s="44">
        <f>SUM(K10:K15)</f>
        <v>3</v>
      </c>
      <c r="L16" s="44">
        <f>SUM(L10:L15)</f>
        <v>0</v>
      </c>
      <c r="M16" s="9"/>
      <c r="N16" s="11"/>
      <c r="O16" s="8" t="s">
        <v>24</v>
      </c>
      <c r="P16" s="8">
        <v>13</v>
      </c>
      <c r="Q16" s="36">
        <f t="shared" si="19"/>
        <v>117</v>
      </c>
      <c r="R16" s="8">
        <v>1519.48</v>
      </c>
      <c r="S16" s="47">
        <f t="shared" si="20"/>
        <v>55</v>
      </c>
      <c r="T16" s="17">
        <v>715.47</v>
      </c>
      <c r="U16" s="8"/>
      <c r="V16" s="16"/>
      <c r="W16" s="8">
        <f t="shared" si="21"/>
        <v>2234.9499999999998</v>
      </c>
      <c r="X16" s="57"/>
      <c r="Y16" s="57">
        <v>1</v>
      </c>
    </row>
    <row r="17" spans="1:25" ht="30" customHeight="1" thickTop="1" x14ac:dyDescent="0.2">
      <c r="A17" s="20">
        <v>3</v>
      </c>
      <c r="B17" s="21" t="s">
        <v>67</v>
      </c>
      <c r="C17" s="21">
        <v>115</v>
      </c>
      <c r="D17" s="36">
        <f>IFERROR(ROUND(E17/C17,0),"-")</f>
        <v>122</v>
      </c>
      <c r="E17" s="21">
        <v>13986.89</v>
      </c>
      <c r="F17" s="48">
        <f>IFERROR(ROUND(G17/C17,0),"-")</f>
        <v>33</v>
      </c>
      <c r="G17" s="21">
        <v>3751.95</v>
      </c>
      <c r="H17" s="21"/>
      <c r="I17" s="25"/>
      <c r="J17" s="14">
        <f t="shared" si="14"/>
        <v>17738.84</v>
      </c>
      <c r="K17" s="14">
        <v>7</v>
      </c>
      <c r="L17" s="14">
        <v>2</v>
      </c>
      <c r="M17" s="9"/>
      <c r="N17" s="11"/>
      <c r="O17" s="8" t="s">
        <v>23</v>
      </c>
      <c r="P17" s="8">
        <v>39</v>
      </c>
      <c r="Q17" s="47">
        <f t="shared" si="19"/>
        <v>345</v>
      </c>
      <c r="R17" s="8">
        <v>13441.62</v>
      </c>
      <c r="S17" s="36">
        <f t="shared" si="20"/>
        <v>3</v>
      </c>
      <c r="T17" s="17">
        <v>102.04</v>
      </c>
      <c r="U17" s="8"/>
      <c r="V17" s="16">
        <v>33.17</v>
      </c>
      <c r="W17" s="8">
        <f t="shared" si="21"/>
        <v>13576.83</v>
      </c>
      <c r="X17" s="57">
        <v>4</v>
      </c>
      <c r="Y17" s="57">
        <v>2</v>
      </c>
    </row>
    <row r="18" spans="1:25" ht="30" customHeight="1" x14ac:dyDescent="0.2">
      <c r="A18" s="10"/>
      <c r="B18" s="8" t="s">
        <v>66</v>
      </c>
      <c r="C18" s="8">
        <v>58</v>
      </c>
      <c r="D18" s="36">
        <f>IFERROR(ROUND(E18/C18,0),"-")</f>
        <v>103</v>
      </c>
      <c r="E18" s="8">
        <v>6000</v>
      </c>
      <c r="F18" s="36">
        <f>IFERROR(ROUND(G18/C18,0),"-")</f>
        <v>0</v>
      </c>
      <c r="G18" s="17"/>
      <c r="H18" s="8"/>
      <c r="I18" s="16"/>
      <c r="J18" s="8">
        <f t="shared" ref="J18:J22" si="25">E18+SUM(G18:I18)</f>
        <v>6000</v>
      </c>
      <c r="K18" s="57">
        <v>1</v>
      </c>
      <c r="L18" s="8"/>
      <c r="M18" s="9"/>
      <c r="N18" s="11"/>
      <c r="O18" s="29" t="s">
        <v>22</v>
      </c>
      <c r="P18" s="8">
        <v>71</v>
      </c>
      <c r="Q18" s="47">
        <f t="shared" si="19"/>
        <v>158</v>
      </c>
      <c r="R18" s="8">
        <v>11221.52</v>
      </c>
      <c r="S18" s="36">
        <f t="shared" si="20"/>
        <v>15</v>
      </c>
      <c r="T18" s="17">
        <v>1100</v>
      </c>
      <c r="U18" s="8"/>
      <c r="V18" s="16"/>
      <c r="W18" s="8">
        <f t="shared" si="21"/>
        <v>12321.52</v>
      </c>
      <c r="X18" s="57">
        <v>1</v>
      </c>
      <c r="Y18" s="57">
        <v>1</v>
      </c>
    </row>
    <row r="19" spans="1:25" ht="30" customHeight="1" thickBot="1" x14ac:dyDescent="0.25">
      <c r="A19" s="10"/>
      <c r="B19" s="8" t="s">
        <v>65</v>
      </c>
      <c r="C19" s="8">
        <v>44</v>
      </c>
      <c r="D19" s="36">
        <f>IFERROR(ROUND(E19/C19,0),"-")</f>
        <v>73</v>
      </c>
      <c r="E19" s="8">
        <v>3205</v>
      </c>
      <c r="F19" s="36">
        <f t="shared" ref="F19:F22" si="26">IFERROR(ROUND(G19/C19,0),"-")</f>
        <v>16</v>
      </c>
      <c r="G19" s="17">
        <v>682.44</v>
      </c>
      <c r="H19" s="8"/>
      <c r="I19" s="16"/>
      <c r="J19" s="8">
        <f t="shared" si="25"/>
        <v>3887.44</v>
      </c>
      <c r="K19" s="8"/>
      <c r="L19" s="8"/>
      <c r="M19" s="9"/>
      <c r="N19" s="27"/>
      <c r="O19" s="28" t="s">
        <v>97</v>
      </c>
      <c r="P19" s="24">
        <f>SUM(P13:P18)</f>
        <v>222</v>
      </c>
      <c r="Q19" s="24">
        <f>ROUND(R19/P19,0)</f>
        <v>279</v>
      </c>
      <c r="R19" s="24">
        <f>SUM(R13:R18)</f>
        <v>62008.570000000007</v>
      </c>
      <c r="S19" s="24">
        <f>ROUND(T19/P19,0)</f>
        <v>28</v>
      </c>
      <c r="T19" s="24">
        <f t="shared" ref="T19:Y19" si="27">SUM(T13:T18)</f>
        <v>6249.52</v>
      </c>
      <c r="U19" s="24">
        <f t="shared" si="27"/>
        <v>0</v>
      </c>
      <c r="V19" s="24">
        <f t="shared" si="27"/>
        <v>33.17</v>
      </c>
      <c r="W19" s="24">
        <f t="shared" si="27"/>
        <v>68291.260000000009</v>
      </c>
      <c r="X19" s="61">
        <f t="shared" si="27"/>
        <v>9</v>
      </c>
      <c r="Y19" s="61">
        <f t="shared" si="27"/>
        <v>7</v>
      </c>
    </row>
    <row r="20" spans="1:25" ht="30" customHeight="1" thickTop="1" x14ac:dyDescent="0.2">
      <c r="A20" s="10"/>
      <c r="B20" s="8" t="s">
        <v>64</v>
      </c>
      <c r="C20" s="8">
        <v>23</v>
      </c>
      <c r="D20" s="36">
        <f>IFERROR(ROUND(E20/C20,0),"-")</f>
        <v>0</v>
      </c>
      <c r="E20" s="8"/>
      <c r="F20" s="36">
        <f t="shared" si="26"/>
        <v>3</v>
      </c>
      <c r="G20" s="17">
        <v>64.94</v>
      </c>
      <c r="H20" s="8"/>
      <c r="I20" s="16">
        <v>1038.96</v>
      </c>
      <c r="J20" s="8">
        <f t="shared" si="25"/>
        <v>1103.9000000000001</v>
      </c>
      <c r="K20" s="8"/>
      <c r="L20" s="8"/>
      <c r="M20" s="9"/>
      <c r="N20" s="11">
        <v>11</v>
      </c>
      <c r="O20" s="14" t="s">
        <v>21</v>
      </c>
      <c r="P20" s="21">
        <v>61</v>
      </c>
      <c r="Q20" s="35">
        <f>IFERROR(ROUND(R20/P20,0),"-")</f>
        <v>134</v>
      </c>
      <c r="R20" s="21">
        <v>8174.68</v>
      </c>
      <c r="S20" s="35">
        <f>IFERROR(ROUND(T20/P20,0),"-")</f>
        <v>20</v>
      </c>
      <c r="T20" s="21">
        <v>1208.52</v>
      </c>
      <c r="U20" s="21"/>
      <c r="V20" s="25">
        <v>1000</v>
      </c>
      <c r="W20" s="21">
        <f>R20+SUM(T20:V20)</f>
        <v>10383.200000000001</v>
      </c>
      <c r="X20" s="58">
        <v>3</v>
      </c>
      <c r="Y20" s="59"/>
    </row>
    <row r="21" spans="1:25" ht="30" customHeight="1" x14ac:dyDescent="0.2">
      <c r="A21" s="10"/>
      <c r="B21" s="8" t="s">
        <v>63</v>
      </c>
      <c r="C21" s="8">
        <v>30</v>
      </c>
      <c r="D21" s="47">
        <f t="shared" ref="D21:D23" si="28">IFERROR(ROUND(E21/C21,0),"-")</f>
        <v>211</v>
      </c>
      <c r="E21" s="8">
        <v>6327.7</v>
      </c>
      <c r="F21" s="36">
        <f t="shared" si="26"/>
        <v>5</v>
      </c>
      <c r="G21" s="17">
        <v>164.94</v>
      </c>
      <c r="H21" s="8"/>
      <c r="I21" s="16"/>
      <c r="J21" s="8">
        <f t="shared" si="25"/>
        <v>6492.6399999999994</v>
      </c>
      <c r="K21" s="8">
        <v>1</v>
      </c>
      <c r="L21" s="8"/>
      <c r="M21" s="9"/>
      <c r="N21" s="11"/>
      <c r="O21" s="8" t="s">
        <v>20</v>
      </c>
      <c r="P21" s="8">
        <v>33</v>
      </c>
      <c r="Q21" s="36">
        <f t="shared" ref="Q21:Q25" si="29">IFERROR(ROUND(R21/P21,0),"-")</f>
        <v>131</v>
      </c>
      <c r="R21" s="8">
        <v>4326.8999999999996</v>
      </c>
      <c r="S21" s="36">
        <f t="shared" ref="S21:S25" si="30">IFERROR(ROUND(T21/P21,0),"-")</f>
        <v>27</v>
      </c>
      <c r="T21" s="17">
        <v>875.22</v>
      </c>
      <c r="U21" s="8"/>
      <c r="V21" s="16"/>
      <c r="W21" s="8">
        <f t="shared" ref="W21:W25" si="31">R21+SUM(T21:V21)</f>
        <v>5202.12</v>
      </c>
      <c r="X21" s="57"/>
      <c r="Y21" s="60"/>
    </row>
    <row r="22" spans="1:25" ht="30" customHeight="1" x14ac:dyDescent="0.2">
      <c r="A22" s="10"/>
      <c r="B22" s="8" t="s">
        <v>62</v>
      </c>
      <c r="C22" s="8">
        <v>23</v>
      </c>
      <c r="D22" s="36">
        <f t="shared" si="28"/>
        <v>23</v>
      </c>
      <c r="E22" s="8">
        <v>524.08000000000004</v>
      </c>
      <c r="F22" s="36">
        <f t="shared" si="26"/>
        <v>16</v>
      </c>
      <c r="G22" s="17">
        <v>378.19</v>
      </c>
      <c r="H22" s="8"/>
      <c r="I22" s="16"/>
      <c r="J22" s="8">
        <f t="shared" si="25"/>
        <v>902.27</v>
      </c>
      <c r="K22" s="8"/>
      <c r="L22" s="8"/>
      <c r="M22" s="9"/>
      <c r="N22" s="11"/>
      <c r="O22" s="8" t="s">
        <v>19</v>
      </c>
      <c r="P22" s="8">
        <v>47</v>
      </c>
      <c r="Q22" s="36">
        <f t="shared" si="29"/>
        <v>128</v>
      </c>
      <c r="R22" s="8">
        <v>6010.8</v>
      </c>
      <c r="S22" s="36">
        <f t="shared" si="30"/>
        <v>20</v>
      </c>
      <c r="T22" s="17">
        <v>940</v>
      </c>
      <c r="U22" s="8"/>
      <c r="V22" s="16">
        <v>1000</v>
      </c>
      <c r="W22" s="8">
        <f t="shared" si="31"/>
        <v>7950.8</v>
      </c>
      <c r="X22" s="57">
        <v>13</v>
      </c>
      <c r="Y22" s="57">
        <v>1</v>
      </c>
    </row>
    <row r="23" spans="1:25" ht="30" customHeight="1" x14ac:dyDescent="0.2">
      <c r="A23" s="10"/>
      <c r="B23" s="13" t="s">
        <v>61</v>
      </c>
      <c r="C23" s="8">
        <v>36</v>
      </c>
      <c r="D23" s="36">
        <f t="shared" si="28"/>
        <v>44</v>
      </c>
      <c r="E23" s="8">
        <v>1595.93</v>
      </c>
      <c r="F23" s="47">
        <f t="shared" ref="F23" si="32">IFERROR(ROUND(G23/C23,0),"-")</f>
        <v>35</v>
      </c>
      <c r="G23" s="17">
        <v>1261.6400000000001</v>
      </c>
      <c r="H23" s="8">
        <v>320.51</v>
      </c>
      <c r="I23" s="16"/>
      <c r="J23" s="8">
        <f t="shared" ref="J23" si="33">E23+SUM(G23:I23)</f>
        <v>3178.08</v>
      </c>
      <c r="K23" s="8">
        <v>2</v>
      </c>
      <c r="L23" s="8">
        <v>1</v>
      </c>
      <c r="M23" s="9"/>
      <c r="N23" s="11"/>
      <c r="O23" s="8" t="s">
        <v>105</v>
      </c>
      <c r="P23" s="8">
        <v>35</v>
      </c>
      <c r="Q23" s="36">
        <f t="shared" si="29"/>
        <v>0</v>
      </c>
      <c r="R23" s="8"/>
      <c r="S23" s="36">
        <f t="shared" si="30"/>
        <v>0</v>
      </c>
      <c r="T23" s="17"/>
      <c r="U23" s="8"/>
      <c r="V23" s="16"/>
      <c r="W23" s="8">
        <f t="shared" si="31"/>
        <v>0</v>
      </c>
      <c r="X23" s="57"/>
      <c r="Y23" s="60"/>
    </row>
    <row r="24" spans="1:25" ht="30" customHeight="1" thickBot="1" x14ac:dyDescent="0.25">
      <c r="A24" s="22"/>
      <c r="B24" s="23" t="s">
        <v>90</v>
      </c>
      <c r="C24" s="24">
        <f>SUM(C17:C23)</f>
        <v>329</v>
      </c>
      <c r="D24" s="24">
        <f>ROUND(E24/C24,0)</f>
        <v>96</v>
      </c>
      <c r="E24" s="24">
        <f>SUM(E17:E23)</f>
        <v>31639.600000000002</v>
      </c>
      <c r="F24" s="24">
        <f>ROUND(G24/C24,0)</f>
        <v>19</v>
      </c>
      <c r="G24" s="24">
        <f t="shared" ref="G24:L24" si="34">SUM(G17:G23)</f>
        <v>6304.0999999999985</v>
      </c>
      <c r="H24" s="24">
        <f t="shared" si="34"/>
        <v>320.51</v>
      </c>
      <c r="I24" s="24">
        <f t="shared" si="34"/>
        <v>1038.96</v>
      </c>
      <c r="J24" s="24">
        <f t="shared" si="34"/>
        <v>39303.17</v>
      </c>
      <c r="K24" s="44">
        <f t="shared" si="34"/>
        <v>11</v>
      </c>
      <c r="L24" s="44">
        <f t="shared" si="34"/>
        <v>3</v>
      </c>
      <c r="M24" s="9"/>
      <c r="N24" s="11"/>
      <c r="O24" s="8" t="s">
        <v>106</v>
      </c>
      <c r="P24" s="8">
        <v>27</v>
      </c>
      <c r="Q24" s="36">
        <f t="shared" si="29"/>
        <v>46</v>
      </c>
      <c r="R24" s="8">
        <v>1241.69</v>
      </c>
      <c r="S24" s="36">
        <f t="shared" si="30"/>
        <v>0</v>
      </c>
      <c r="T24" s="17"/>
      <c r="U24" s="8"/>
      <c r="V24" s="16"/>
      <c r="W24" s="8">
        <f t="shared" si="31"/>
        <v>1241.69</v>
      </c>
      <c r="X24" s="57">
        <v>1</v>
      </c>
      <c r="Y24" s="60"/>
    </row>
    <row r="25" spans="1:25" ht="30" customHeight="1" thickTop="1" x14ac:dyDescent="0.2">
      <c r="A25" s="10">
        <v>4</v>
      </c>
      <c r="B25" s="14" t="s">
        <v>60</v>
      </c>
      <c r="C25" s="14">
        <v>55</v>
      </c>
      <c r="D25" s="35">
        <f>IFERROR(ROUND(E25/C25,0),"-")</f>
        <v>36</v>
      </c>
      <c r="E25" s="21">
        <v>2000</v>
      </c>
      <c r="F25" s="35">
        <f>IFERROR(ROUND(G25/C25,0),"-")</f>
        <v>7</v>
      </c>
      <c r="G25" s="21">
        <v>405.44</v>
      </c>
      <c r="H25" s="21"/>
      <c r="I25" s="25"/>
      <c r="J25" s="21">
        <f>E25+SUM(G25:I25)</f>
        <v>2405.44</v>
      </c>
      <c r="K25" s="58">
        <v>3</v>
      </c>
      <c r="L25" s="14"/>
      <c r="M25" s="9"/>
      <c r="N25" s="11"/>
      <c r="O25" s="8" t="s">
        <v>107</v>
      </c>
      <c r="P25" s="8">
        <v>25</v>
      </c>
      <c r="Q25" s="36">
        <f t="shared" si="29"/>
        <v>0</v>
      </c>
      <c r="R25" s="8"/>
      <c r="S25" s="36">
        <f t="shared" si="30"/>
        <v>0</v>
      </c>
      <c r="T25" s="17"/>
      <c r="U25" s="8"/>
      <c r="V25" s="16"/>
      <c r="W25" s="8">
        <f t="shared" si="31"/>
        <v>0</v>
      </c>
      <c r="X25" s="57"/>
      <c r="Y25" s="60"/>
    </row>
    <row r="26" spans="1:25" ht="30" customHeight="1" thickBot="1" x14ac:dyDescent="0.25">
      <c r="A26" s="10"/>
      <c r="B26" s="8" t="s">
        <v>59</v>
      </c>
      <c r="C26" s="8">
        <v>89</v>
      </c>
      <c r="D26" s="36">
        <f>IFERROR(ROUND(E26/C26,0),"-")</f>
        <v>149</v>
      </c>
      <c r="E26" s="8">
        <v>13249.04</v>
      </c>
      <c r="F26" s="47">
        <f t="shared" ref="F26" si="35">IFERROR(ROUND(G26/C26,0),"-")</f>
        <v>67</v>
      </c>
      <c r="G26" s="17">
        <v>6000</v>
      </c>
      <c r="H26" s="8"/>
      <c r="I26" s="16">
        <v>2500</v>
      </c>
      <c r="J26" s="8">
        <f t="shared" ref="J26:J30" si="36">E26+SUM(G26:I26)</f>
        <v>21749.040000000001</v>
      </c>
      <c r="K26" s="8">
        <v>5</v>
      </c>
      <c r="L26" s="8"/>
      <c r="M26" s="9"/>
      <c r="N26" s="30"/>
      <c r="O26" s="31" t="s">
        <v>98</v>
      </c>
      <c r="P26" s="19">
        <f>SUM(P20:P25)</f>
        <v>228</v>
      </c>
      <c r="Q26" s="19">
        <f>ROUND(R26/P26,0)</f>
        <v>87</v>
      </c>
      <c r="R26" s="19">
        <f>SUM(R20:R25)</f>
        <v>19754.07</v>
      </c>
      <c r="S26" s="19">
        <f>ROUND(T26/P26,0)</f>
        <v>13</v>
      </c>
      <c r="T26" s="19">
        <f t="shared" ref="T26:Y26" si="37">SUM(T20:T25)</f>
        <v>3023.74</v>
      </c>
      <c r="U26" s="24">
        <f t="shared" si="37"/>
        <v>0</v>
      </c>
      <c r="V26" s="19">
        <f t="shared" si="37"/>
        <v>2000</v>
      </c>
      <c r="W26" s="19">
        <f t="shared" si="37"/>
        <v>24777.809999999998</v>
      </c>
      <c r="X26" s="61">
        <f t="shared" si="37"/>
        <v>17</v>
      </c>
      <c r="Y26" s="61">
        <f t="shared" si="37"/>
        <v>1</v>
      </c>
    </row>
    <row r="27" spans="1:25" ht="30" customHeight="1" thickTop="1" x14ac:dyDescent="0.2">
      <c r="A27" s="10"/>
      <c r="B27" s="8" t="s">
        <v>58</v>
      </c>
      <c r="C27" s="8">
        <v>36</v>
      </c>
      <c r="D27" s="36">
        <f t="shared" ref="D27:D30" si="38">IFERROR(ROUND(E27/C27,0),"-")</f>
        <v>88</v>
      </c>
      <c r="E27" s="8">
        <v>3169.87</v>
      </c>
      <c r="F27" s="36">
        <f t="shared" ref="F27" si="39">IFERROR(ROUND(G27/C27,0),"-")</f>
        <v>0</v>
      </c>
      <c r="G27" s="17"/>
      <c r="H27" s="8"/>
      <c r="I27" s="16"/>
      <c r="J27" s="8">
        <f t="shared" si="36"/>
        <v>3169.87</v>
      </c>
      <c r="K27" s="8"/>
      <c r="L27" s="8">
        <v>1</v>
      </c>
      <c r="M27" s="9"/>
      <c r="N27" s="32">
        <v>12</v>
      </c>
      <c r="O27" s="21" t="s">
        <v>18</v>
      </c>
      <c r="P27" s="21">
        <v>26</v>
      </c>
      <c r="Q27" s="48">
        <f>IFERROR(ROUND(R27/P27,0),"-")</f>
        <v>232</v>
      </c>
      <c r="R27" s="21">
        <v>6035</v>
      </c>
      <c r="S27" s="35">
        <f>IFERROR(ROUND(T27/P27,0),"-")</f>
        <v>6</v>
      </c>
      <c r="T27" s="21">
        <v>152</v>
      </c>
      <c r="U27" s="21"/>
      <c r="V27" s="25"/>
      <c r="W27" s="21">
        <f>R27+SUM(T27:V27)</f>
        <v>6187</v>
      </c>
      <c r="X27" s="58">
        <v>1</v>
      </c>
      <c r="Y27" s="59"/>
    </row>
    <row r="28" spans="1:25" ht="30" customHeight="1" x14ac:dyDescent="0.2">
      <c r="A28" s="10"/>
      <c r="B28" s="8" t="s">
        <v>2</v>
      </c>
      <c r="C28" s="8">
        <v>31</v>
      </c>
      <c r="D28" s="47">
        <f>IFERROR(ROUND(E28/C28,0),"-")</f>
        <v>236</v>
      </c>
      <c r="E28" s="8">
        <v>7310</v>
      </c>
      <c r="F28" s="47">
        <f t="shared" ref="F28:F30" si="40">IFERROR(ROUND(G28/C28,0),"-")</f>
        <v>170</v>
      </c>
      <c r="G28" s="17">
        <v>5258.75</v>
      </c>
      <c r="H28" s="8">
        <v>43600</v>
      </c>
      <c r="I28" s="16"/>
      <c r="J28" s="8">
        <f t="shared" si="36"/>
        <v>56168.75</v>
      </c>
      <c r="K28" s="8">
        <v>4</v>
      </c>
      <c r="L28" s="8"/>
      <c r="M28" s="9"/>
      <c r="N28" s="15"/>
      <c r="O28" s="8" t="s">
        <v>17</v>
      </c>
      <c r="P28" s="8">
        <v>53</v>
      </c>
      <c r="Q28" s="36">
        <f t="shared" ref="Q28:Q29" si="41">IFERROR(ROUND(R28/P28,0),"-")</f>
        <v>80</v>
      </c>
      <c r="R28" s="8">
        <v>4220</v>
      </c>
      <c r="S28" s="36">
        <f t="shared" ref="S28:S31" si="42">IFERROR(ROUND(T28/P28,0),"-")</f>
        <v>2</v>
      </c>
      <c r="T28" s="17">
        <v>82</v>
      </c>
      <c r="U28" s="8"/>
      <c r="V28" s="16"/>
      <c r="W28" s="8">
        <f t="shared" ref="W28:W33" si="43">R28+SUM(T28:V28)</f>
        <v>4302</v>
      </c>
      <c r="X28" s="57">
        <v>1</v>
      </c>
      <c r="Y28" s="60"/>
    </row>
    <row r="29" spans="1:25" ht="30" customHeight="1" x14ac:dyDescent="0.2">
      <c r="A29" s="10"/>
      <c r="B29" s="8" t="s">
        <v>57</v>
      </c>
      <c r="C29" s="8">
        <v>28</v>
      </c>
      <c r="D29" s="36">
        <f>IFERROR(ROUND(E29/C29,0),"-")</f>
        <v>107</v>
      </c>
      <c r="E29" s="8">
        <v>3000</v>
      </c>
      <c r="F29" s="36">
        <f t="shared" si="40"/>
        <v>11</v>
      </c>
      <c r="G29" s="17">
        <v>307.68</v>
      </c>
      <c r="H29" s="8"/>
      <c r="I29" s="16">
        <v>166.66</v>
      </c>
      <c r="J29" s="8">
        <f t="shared" si="36"/>
        <v>3474.34</v>
      </c>
      <c r="K29" s="8"/>
      <c r="L29" s="8"/>
      <c r="M29" s="9"/>
      <c r="N29" s="15"/>
      <c r="O29" s="8" t="s">
        <v>16</v>
      </c>
      <c r="P29" s="8">
        <v>39</v>
      </c>
      <c r="Q29" s="47">
        <f t="shared" si="41"/>
        <v>158</v>
      </c>
      <c r="R29" s="8">
        <v>6143.77</v>
      </c>
      <c r="S29" s="36">
        <f t="shared" si="42"/>
        <v>1</v>
      </c>
      <c r="T29" s="17">
        <v>52</v>
      </c>
      <c r="U29" s="8"/>
      <c r="V29" s="16"/>
      <c r="W29" s="8">
        <f t="shared" si="43"/>
        <v>6195.77</v>
      </c>
      <c r="X29" s="57"/>
      <c r="Y29" s="60"/>
    </row>
    <row r="30" spans="1:25" ht="30" customHeight="1" x14ac:dyDescent="0.2">
      <c r="A30" s="10"/>
      <c r="B30" s="8" t="s">
        <v>56</v>
      </c>
      <c r="C30" s="8">
        <v>26</v>
      </c>
      <c r="D30" s="36">
        <f t="shared" si="38"/>
        <v>100</v>
      </c>
      <c r="E30" s="8">
        <v>2600</v>
      </c>
      <c r="F30" s="36">
        <f t="shared" si="40"/>
        <v>10</v>
      </c>
      <c r="G30" s="17">
        <v>260</v>
      </c>
      <c r="H30" s="8"/>
      <c r="I30" s="16"/>
      <c r="J30" s="8">
        <f t="shared" si="36"/>
        <v>2860</v>
      </c>
      <c r="K30" s="8"/>
      <c r="L30" s="8"/>
      <c r="M30" s="9"/>
      <c r="N30" s="15"/>
      <c r="O30" s="8" t="s">
        <v>15</v>
      </c>
      <c r="P30" s="8">
        <v>25</v>
      </c>
      <c r="Q30" s="36">
        <f t="shared" ref="Q30:Q32" si="44">IFERROR(ROUND(R30/P30,0),"-")</f>
        <v>32</v>
      </c>
      <c r="R30" s="8">
        <v>801.25</v>
      </c>
      <c r="S30" s="36">
        <f t="shared" si="42"/>
        <v>2</v>
      </c>
      <c r="T30" s="17">
        <v>52</v>
      </c>
      <c r="U30" s="8"/>
      <c r="V30" s="16"/>
      <c r="W30" s="8">
        <f t="shared" si="43"/>
        <v>853.25</v>
      </c>
      <c r="X30" s="57"/>
      <c r="Y30" s="60"/>
    </row>
    <row r="31" spans="1:25" ht="30" customHeight="1" thickBot="1" x14ac:dyDescent="0.25">
      <c r="A31" s="18"/>
      <c r="B31" s="31" t="s">
        <v>91</v>
      </c>
      <c r="C31" s="24">
        <f>SUM(C25:C30)</f>
        <v>265</v>
      </c>
      <c r="D31" s="24">
        <f t="shared" ref="D31" si="45">ROUND(E31/C31,0)</f>
        <v>118</v>
      </c>
      <c r="E31" s="24">
        <f>SUM(E25:E30)</f>
        <v>31328.91</v>
      </c>
      <c r="F31" s="24">
        <f t="shared" ref="F31" si="46">ROUND(G31/C31,0)</f>
        <v>46</v>
      </c>
      <c r="G31" s="24">
        <f>SUM(G25:G30)</f>
        <v>12231.869999999999</v>
      </c>
      <c r="H31" s="24">
        <f>SUM(H25:H30)</f>
        <v>43600</v>
      </c>
      <c r="I31" s="24">
        <f t="shared" ref="I31" si="47">SUM(I25:I30)</f>
        <v>2666.66</v>
      </c>
      <c r="J31" s="24">
        <f>SUM(J25:J30)</f>
        <v>89827.44</v>
      </c>
      <c r="K31" s="44">
        <f t="shared" ref="K31" si="48">SUM(K25:K30)</f>
        <v>12</v>
      </c>
      <c r="L31" s="44">
        <f t="shared" ref="L31" si="49">SUM(L25:L30)</f>
        <v>1</v>
      </c>
      <c r="M31" s="9"/>
      <c r="N31" s="15"/>
      <c r="O31" s="8" t="s">
        <v>14</v>
      </c>
      <c r="P31" s="8">
        <v>25</v>
      </c>
      <c r="Q31" s="36">
        <f t="shared" si="44"/>
        <v>0</v>
      </c>
      <c r="R31" s="8"/>
      <c r="S31" s="36">
        <f t="shared" si="42"/>
        <v>2</v>
      </c>
      <c r="T31" s="17">
        <v>52</v>
      </c>
      <c r="U31" s="8"/>
      <c r="V31" s="16"/>
      <c r="W31" s="8">
        <f t="shared" si="43"/>
        <v>52</v>
      </c>
      <c r="X31" s="57"/>
      <c r="Y31" s="60"/>
    </row>
    <row r="32" spans="1:25" ht="30" customHeight="1" thickTop="1" x14ac:dyDescent="0.2">
      <c r="A32" s="20">
        <v>5</v>
      </c>
      <c r="B32" s="21" t="s">
        <v>55</v>
      </c>
      <c r="C32" s="21">
        <v>23</v>
      </c>
      <c r="D32" s="35">
        <f>IFERROR(ROUND(E32/C32,0),"-")</f>
        <v>49</v>
      </c>
      <c r="E32" s="21">
        <v>1124.03</v>
      </c>
      <c r="F32" s="36">
        <f t="shared" ref="F32:F54" si="50">IFERROR(ROUND(G32/C32,0),"-")</f>
        <v>0</v>
      </c>
      <c r="G32" s="21"/>
      <c r="H32" s="21"/>
      <c r="I32" s="21"/>
      <c r="J32" s="21">
        <f>E32+SUM(G32:I32)</f>
        <v>1124.03</v>
      </c>
      <c r="K32" s="14">
        <v>1</v>
      </c>
      <c r="L32" s="14"/>
      <c r="M32" s="9"/>
      <c r="N32" s="15"/>
      <c r="O32" s="8" t="s">
        <v>3</v>
      </c>
      <c r="P32" s="8">
        <v>43</v>
      </c>
      <c r="Q32" s="47">
        <f t="shared" si="44"/>
        <v>210</v>
      </c>
      <c r="R32" s="8">
        <v>9035</v>
      </c>
      <c r="S32" s="36">
        <f t="shared" ref="S32:S33" si="51">IFERROR(ROUND(T32/P32,0),"-")</f>
        <v>24</v>
      </c>
      <c r="T32" s="17">
        <v>1052</v>
      </c>
      <c r="U32" s="8"/>
      <c r="V32" s="16"/>
      <c r="W32" s="8">
        <f t="shared" si="43"/>
        <v>10087</v>
      </c>
      <c r="X32" s="57">
        <v>3</v>
      </c>
      <c r="Y32" s="60"/>
    </row>
    <row r="33" spans="1:25" ht="30" customHeight="1" x14ac:dyDescent="0.2">
      <c r="A33" s="10"/>
      <c r="B33" s="8" t="s">
        <v>54</v>
      </c>
      <c r="C33" s="8">
        <v>15</v>
      </c>
      <c r="D33" s="36">
        <f t="shared" ref="D33:D38" si="52">IFERROR(ROUND(E33/C33,0),"-")</f>
        <v>0</v>
      </c>
      <c r="E33" s="8"/>
      <c r="F33" s="36">
        <f t="shared" si="50"/>
        <v>0</v>
      </c>
      <c r="G33" s="8"/>
      <c r="H33" s="8"/>
      <c r="I33" s="8"/>
      <c r="J33" s="8">
        <f t="shared" ref="J33:J38" si="53">E33+SUM(G33:I33)</f>
        <v>0</v>
      </c>
      <c r="K33" s="8"/>
      <c r="L33" s="8"/>
      <c r="M33" s="9"/>
      <c r="N33" s="15"/>
      <c r="O33" s="13" t="s">
        <v>1</v>
      </c>
      <c r="P33" s="8">
        <v>7</v>
      </c>
      <c r="Q33" s="36">
        <f t="shared" ref="Q33" si="54">IFERROR(ROUND(R33/P33,0),"-")</f>
        <v>0</v>
      </c>
      <c r="R33" s="8"/>
      <c r="S33" s="36">
        <f t="shared" si="51"/>
        <v>7</v>
      </c>
      <c r="T33" s="17">
        <v>52</v>
      </c>
      <c r="U33" s="8"/>
      <c r="V33" s="16"/>
      <c r="W33" s="8">
        <f t="shared" si="43"/>
        <v>52</v>
      </c>
      <c r="X33" s="57">
        <v>4</v>
      </c>
      <c r="Y33" s="60"/>
    </row>
    <row r="34" spans="1:25" ht="30" customHeight="1" thickBot="1" x14ac:dyDescent="0.25">
      <c r="A34" s="10"/>
      <c r="B34" s="8" t="s">
        <v>53</v>
      </c>
      <c r="C34" s="8">
        <v>38</v>
      </c>
      <c r="D34" s="36">
        <f t="shared" si="52"/>
        <v>32</v>
      </c>
      <c r="E34" s="8">
        <v>1217.9000000000001</v>
      </c>
      <c r="F34" s="36">
        <f t="shared" si="50"/>
        <v>5</v>
      </c>
      <c r="G34" s="8">
        <v>192.3</v>
      </c>
      <c r="H34" s="8"/>
      <c r="I34" s="8"/>
      <c r="J34" s="8">
        <f t="shared" si="53"/>
        <v>1410.2</v>
      </c>
      <c r="K34" s="8"/>
      <c r="L34" s="8"/>
      <c r="M34" s="9"/>
      <c r="N34" s="27"/>
      <c r="O34" s="23" t="s">
        <v>99</v>
      </c>
      <c r="P34" s="24">
        <f>SUM(P27:P33)</f>
        <v>218</v>
      </c>
      <c r="Q34" s="24">
        <f>ROUND(R34/P34,0)</f>
        <v>120</v>
      </c>
      <c r="R34" s="24">
        <f>SUM(R27:R33)</f>
        <v>26235.02</v>
      </c>
      <c r="S34" s="24">
        <f>ROUND(T34/P34,0)</f>
        <v>7</v>
      </c>
      <c r="T34" s="24">
        <f>SUM(T27:T33)</f>
        <v>1494</v>
      </c>
      <c r="U34" s="24">
        <f>SUM(U27:U33)</f>
        <v>0</v>
      </c>
      <c r="V34" s="24">
        <f t="shared" ref="V34:W34" si="55">SUM(V27:V33)</f>
        <v>0</v>
      </c>
      <c r="W34" s="24">
        <f t="shared" si="55"/>
        <v>27729.02</v>
      </c>
      <c r="X34" s="61">
        <f>SUM(X27:X33)</f>
        <v>9</v>
      </c>
      <c r="Y34" s="61">
        <f>SUM(Y27:Y33)</f>
        <v>0</v>
      </c>
    </row>
    <row r="35" spans="1:25" ht="30" customHeight="1" thickTop="1" x14ac:dyDescent="0.2">
      <c r="A35" s="10"/>
      <c r="B35" s="8" t="s">
        <v>52</v>
      </c>
      <c r="C35" s="8">
        <v>45</v>
      </c>
      <c r="D35" s="36">
        <f t="shared" si="52"/>
        <v>110</v>
      </c>
      <c r="E35" s="8">
        <v>4957.25</v>
      </c>
      <c r="F35" s="47">
        <f t="shared" si="50"/>
        <v>58</v>
      </c>
      <c r="G35" s="8">
        <v>2599.56</v>
      </c>
      <c r="H35" s="8"/>
      <c r="I35" s="8"/>
      <c r="J35" s="8">
        <f t="shared" si="53"/>
        <v>7556.8099999999995</v>
      </c>
      <c r="K35" s="8">
        <v>2</v>
      </c>
      <c r="L35" s="57">
        <v>1</v>
      </c>
      <c r="M35" s="9"/>
      <c r="N35" s="11">
        <v>13</v>
      </c>
      <c r="O35" s="14" t="s">
        <v>13</v>
      </c>
      <c r="P35" s="14">
        <v>51</v>
      </c>
      <c r="Q35" s="35">
        <f>IFERROR(ROUND(R35/P35,0),"-")</f>
        <v>88</v>
      </c>
      <c r="R35" s="14">
        <v>4505</v>
      </c>
      <c r="S35" s="35">
        <f>IFERROR(ROUND(T35/P35,0),"-")</f>
        <v>19</v>
      </c>
      <c r="T35" s="14">
        <v>960</v>
      </c>
      <c r="U35" s="14"/>
      <c r="V35" s="14"/>
      <c r="W35" s="21">
        <f>R35+SUM(T35:V35)</f>
        <v>5465</v>
      </c>
      <c r="X35" s="58"/>
      <c r="Y35" s="59"/>
    </row>
    <row r="36" spans="1:25" ht="30" customHeight="1" x14ac:dyDescent="0.2">
      <c r="A36" s="10"/>
      <c r="B36" s="8" t="s">
        <v>51</v>
      </c>
      <c r="C36" s="8">
        <v>54</v>
      </c>
      <c r="D36" s="36">
        <f t="shared" si="52"/>
        <v>79</v>
      </c>
      <c r="E36" s="8">
        <v>4259.76</v>
      </c>
      <c r="F36" s="36">
        <f t="shared" si="50"/>
        <v>15</v>
      </c>
      <c r="G36" s="8">
        <v>818.4</v>
      </c>
      <c r="H36" s="8"/>
      <c r="I36" s="8"/>
      <c r="J36" s="8">
        <f t="shared" si="53"/>
        <v>5078.16</v>
      </c>
      <c r="K36" s="8"/>
      <c r="L36" s="8"/>
      <c r="M36" s="9"/>
      <c r="N36" s="11"/>
      <c r="O36" s="8" t="s">
        <v>12</v>
      </c>
      <c r="P36" s="8">
        <v>41</v>
      </c>
      <c r="Q36" s="36">
        <f t="shared" ref="Q36:Q39" si="56">IFERROR(ROUND(R36/P36,0),"-")</f>
        <v>115</v>
      </c>
      <c r="R36" s="8">
        <v>4731.54</v>
      </c>
      <c r="S36" s="36">
        <f t="shared" ref="S36:S38" si="57">IFERROR(ROUND(T36/P36,0),"-")</f>
        <v>1</v>
      </c>
      <c r="T36" s="8">
        <v>32.47</v>
      </c>
      <c r="U36" s="8"/>
      <c r="V36" s="8"/>
      <c r="W36" s="8">
        <f t="shared" ref="W36:W39" si="58">R36+SUM(T36:V36)</f>
        <v>4764.01</v>
      </c>
      <c r="X36" s="57"/>
      <c r="Y36" s="60"/>
    </row>
    <row r="37" spans="1:25" ht="30" customHeight="1" x14ac:dyDescent="0.2">
      <c r="A37" s="10"/>
      <c r="B37" s="8" t="s">
        <v>50</v>
      </c>
      <c r="C37" s="8">
        <v>22</v>
      </c>
      <c r="D37" s="36">
        <f t="shared" si="52"/>
        <v>0</v>
      </c>
      <c r="E37" s="8"/>
      <c r="F37" s="36">
        <f t="shared" si="50"/>
        <v>0</v>
      </c>
      <c r="G37" s="8"/>
      <c r="H37" s="8"/>
      <c r="I37" s="8"/>
      <c r="J37" s="8">
        <f t="shared" si="53"/>
        <v>0</v>
      </c>
      <c r="K37" s="8"/>
      <c r="L37" s="8"/>
      <c r="M37" s="9"/>
      <c r="N37" s="11"/>
      <c r="O37" s="8" t="s">
        <v>11</v>
      </c>
      <c r="P37" s="8">
        <v>33</v>
      </c>
      <c r="Q37" s="36">
        <f t="shared" si="56"/>
        <v>58</v>
      </c>
      <c r="R37" s="8">
        <v>1923</v>
      </c>
      <c r="S37" s="36">
        <f t="shared" si="57"/>
        <v>0</v>
      </c>
      <c r="T37" s="8"/>
      <c r="U37" s="8"/>
      <c r="V37" s="8"/>
      <c r="W37" s="8">
        <f t="shared" si="58"/>
        <v>1923</v>
      </c>
      <c r="X37" s="57"/>
      <c r="Y37" s="60"/>
    </row>
    <row r="38" spans="1:25" ht="30" customHeight="1" x14ac:dyDescent="0.2">
      <c r="A38" s="10"/>
      <c r="B38" s="8" t="s">
        <v>49</v>
      </c>
      <c r="C38" s="8">
        <v>15</v>
      </c>
      <c r="D38" s="36">
        <f t="shared" si="52"/>
        <v>0</v>
      </c>
      <c r="E38" s="8"/>
      <c r="F38" s="36">
        <f t="shared" si="50"/>
        <v>0</v>
      </c>
      <c r="G38" s="8"/>
      <c r="H38" s="8"/>
      <c r="I38" s="8"/>
      <c r="J38" s="8">
        <f t="shared" si="53"/>
        <v>0</v>
      </c>
      <c r="K38" s="8"/>
      <c r="L38" s="8"/>
      <c r="M38" s="9"/>
      <c r="N38" s="11"/>
      <c r="O38" s="8" t="s">
        <v>10</v>
      </c>
      <c r="P38" s="8">
        <v>36</v>
      </c>
      <c r="Q38" s="36">
        <f t="shared" si="56"/>
        <v>53</v>
      </c>
      <c r="R38" s="8">
        <v>1890</v>
      </c>
      <c r="S38" s="36">
        <f t="shared" si="57"/>
        <v>9</v>
      </c>
      <c r="T38" s="8">
        <v>330</v>
      </c>
      <c r="U38" s="8"/>
      <c r="V38" s="8"/>
      <c r="W38" s="8">
        <f t="shared" si="58"/>
        <v>2220</v>
      </c>
      <c r="X38" s="57"/>
      <c r="Y38" s="60"/>
    </row>
    <row r="39" spans="1:25" ht="30" customHeight="1" thickBot="1" x14ac:dyDescent="0.25">
      <c r="A39" s="34"/>
      <c r="B39" s="23" t="s">
        <v>92</v>
      </c>
      <c r="C39" s="24">
        <f>SUM(C32:C38)</f>
        <v>212</v>
      </c>
      <c r="D39" s="24">
        <f>ROUND(E39/C39,0)</f>
        <v>55</v>
      </c>
      <c r="E39" s="24">
        <f>SUM(E32:E38)</f>
        <v>11558.94</v>
      </c>
      <c r="F39" s="24">
        <f t="shared" ref="F39" si="59">ROUND(G39/C39,0)</f>
        <v>17</v>
      </c>
      <c r="G39" s="24">
        <f>SUM(G32:G38)</f>
        <v>3610.26</v>
      </c>
      <c r="H39" s="24">
        <f>SUM(H32:H38)</f>
        <v>0</v>
      </c>
      <c r="I39" s="24">
        <f t="shared" ref="I39" si="60">SUM(I32:I38)</f>
        <v>0</v>
      </c>
      <c r="J39" s="24">
        <f>SUM(J32:J38)</f>
        <v>15169.199999999999</v>
      </c>
      <c r="K39" s="44">
        <f>SUM(K32:K38)</f>
        <v>3</v>
      </c>
      <c r="L39" s="44">
        <f>SUM(L32:L38)</f>
        <v>1</v>
      </c>
      <c r="M39" s="9"/>
      <c r="N39" s="11"/>
      <c r="O39" s="8" t="s">
        <v>9</v>
      </c>
      <c r="P39" s="8">
        <v>27</v>
      </c>
      <c r="Q39" s="36">
        <f t="shared" si="56"/>
        <v>0</v>
      </c>
      <c r="R39" s="8"/>
      <c r="S39" s="36">
        <f t="shared" ref="S39" si="61">IFERROR(ROUND(T39/P39,0),"-")</f>
        <v>0</v>
      </c>
      <c r="T39" s="8"/>
      <c r="U39" s="8"/>
      <c r="V39" s="8"/>
      <c r="W39" s="8">
        <f t="shared" si="58"/>
        <v>0</v>
      </c>
      <c r="X39" s="57"/>
      <c r="Y39" s="60"/>
    </row>
    <row r="40" spans="1:25" ht="30" customHeight="1" thickTop="1" thickBot="1" x14ac:dyDescent="0.25">
      <c r="A40" s="10">
        <v>6</v>
      </c>
      <c r="B40" s="14" t="s">
        <v>48</v>
      </c>
      <c r="C40" s="14">
        <v>48</v>
      </c>
      <c r="D40" s="35">
        <f>IFERROR(ROUND(E40/C40,0),"-")</f>
        <v>66</v>
      </c>
      <c r="E40" s="21">
        <v>3180</v>
      </c>
      <c r="F40" s="36">
        <f t="shared" si="50"/>
        <v>9</v>
      </c>
      <c r="G40" s="21">
        <v>439.04</v>
      </c>
      <c r="H40" s="21"/>
      <c r="I40" s="21"/>
      <c r="J40" s="21">
        <f>E40+SUM(G40:I40)</f>
        <v>3619.04</v>
      </c>
      <c r="K40" s="14"/>
      <c r="L40" s="14"/>
      <c r="M40" s="9"/>
      <c r="N40" s="30"/>
      <c r="O40" s="31" t="s">
        <v>100</v>
      </c>
      <c r="P40" s="19">
        <f>SUM(P35:P39)</f>
        <v>188</v>
      </c>
      <c r="Q40" s="19">
        <f>ROUND(R40/P40,0)</f>
        <v>69</v>
      </c>
      <c r="R40" s="19">
        <f>SUM(R35:R39)</f>
        <v>13049.54</v>
      </c>
      <c r="S40" s="19">
        <f>ROUND(T40/P40,0)</f>
        <v>7</v>
      </c>
      <c r="T40" s="19">
        <f>SUM(T35:T39)</f>
        <v>1322.47</v>
      </c>
      <c r="U40" s="24">
        <f>SUM(U35:U39)</f>
        <v>0</v>
      </c>
      <c r="V40" s="19">
        <f t="shared" ref="V40:W40" si="62">SUM(V35:V39)</f>
        <v>0</v>
      </c>
      <c r="W40" s="19">
        <f t="shared" si="62"/>
        <v>14372.01</v>
      </c>
      <c r="X40" s="61">
        <f>SUM(X35:X39)</f>
        <v>0</v>
      </c>
      <c r="Y40" s="61">
        <f>SUM(Y35:Y39)</f>
        <v>0</v>
      </c>
    </row>
    <row r="41" spans="1:25" ht="30" customHeight="1" thickTop="1" x14ac:dyDescent="0.2">
      <c r="A41" s="10"/>
      <c r="B41" s="8" t="s">
        <v>0</v>
      </c>
      <c r="C41" s="8">
        <v>28</v>
      </c>
      <c r="D41" s="36">
        <f t="shared" ref="D41" si="63">IFERROR(ROUND(E41/C41,0),"-")</f>
        <v>96</v>
      </c>
      <c r="E41" s="8">
        <v>2677.85</v>
      </c>
      <c r="F41" s="47">
        <f t="shared" si="50"/>
        <v>60</v>
      </c>
      <c r="G41" s="8">
        <v>1677.85</v>
      </c>
      <c r="H41" s="8"/>
      <c r="I41" s="8"/>
      <c r="J41" s="8">
        <f t="shared" ref="J41:J45" si="64">E41+SUM(G41:I41)</f>
        <v>4355.7</v>
      </c>
      <c r="K41" s="8">
        <v>1</v>
      </c>
      <c r="L41" s="8"/>
      <c r="M41" s="9"/>
      <c r="N41" s="26">
        <v>14</v>
      </c>
      <c r="O41" s="21" t="s">
        <v>8</v>
      </c>
      <c r="P41" s="21">
        <v>60</v>
      </c>
      <c r="Q41" s="35">
        <f>IFERROR(ROUND(R41/P41,0),"-")</f>
        <v>119</v>
      </c>
      <c r="R41" s="21">
        <v>7150</v>
      </c>
      <c r="S41" s="48">
        <f>IFERROR(ROUND(T41/P41,0),"-")</f>
        <v>33</v>
      </c>
      <c r="T41" s="21">
        <v>2006.28</v>
      </c>
      <c r="U41" s="21"/>
      <c r="V41" s="21">
        <v>1100</v>
      </c>
      <c r="W41" s="21">
        <f>R41+SUM(T41:V41)</f>
        <v>10256.279999999999</v>
      </c>
      <c r="X41" s="58"/>
      <c r="Y41" s="59"/>
    </row>
    <row r="42" spans="1:25" ht="30" customHeight="1" x14ac:dyDescent="0.2">
      <c r="A42" s="10"/>
      <c r="B42" s="8" t="s">
        <v>47</v>
      </c>
      <c r="C42" s="8">
        <v>39</v>
      </c>
      <c r="D42" s="47">
        <f t="shared" ref="D42:D45" si="65">IFERROR(ROUND(E42/C42,0),"-")</f>
        <v>219</v>
      </c>
      <c r="E42" s="8">
        <v>8529.6200000000008</v>
      </c>
      <c r="F42" s="47">
        <f t="shared" si="50"/>
        <v>46</v>
      </c>
      <c r="G42" s="8">
        <v>1808.78</v>
      </c>
      <c r="H42" s="8"/>
      <c r="I42" s="8"/>
      <c r="J42" s="8">
        <f t="shared" si="64"/>
        <v>10338.400000000001</v>
      </c>
      <c r="K42" s="8">
        <v>8</v>
      </c>
      <c r="L42" s="8"/>
      <c r="M42" s="9"/>
      <c r="N42" s="11"/>
      <c r="O42" s="8" t="s">
        <v>7</v>
      </c>
      <c r="P42" s="8">
        <v>22</v>
      </c>
      <c r="Q42" s="36">
        <f t="shared" ref="Q42:Q45" si="66">IFERROR(ROUND(R42/P42,0),"-")</f>
        <v>12</v>
      </c>
      <c r="R42" s="8">
        <v>256.39999999999998</v>
      </c>
      <c r="S42" s="36">
        <f t="shared" ref="S42:S45" si="67">IFERROR(ROUND(T42/P42,0),"-")</f>
        <v>12</v>
      </c>
      <c r="T42" s="8">
        <v>256.41000000000003</v>
      </c>
      <c r="U42" s="8"/>
      <c r="V42" s="8"/>
      <c r="W42" s="8">
        <f t="shared" ref="W42:W45" si="68">R42+SUM(T42:V42)</f>
        <v>512.80999999999995</v>
      </c>
      <c r="X42" s="57"/>
      <c r="Y42" s="60"/>
    </row>
    <row r="43" spans="1:25" ht="30" customHeight="1" x14ac:dyDescent="0.2">
      <c r="A43" s="10"/>
      <c r="B43" s="8" t="s">
        <v>46</v>
      </c>
      <c r="C43" s="8">
        <v>7</v>
      </c>
      <c r="D43" s="36">
        <f t="shared" si="65"/>
        <v>0</v>
      </c>
      <c r="E43" s="8"/>
      <c r="F43" s="36">
        <f t="shared" si="50"/>
        <v>0</v>
      </c>
      <c r="G43" s="8"/>
      <c r="H43" s="8"/>
      <c r="I43" s="8"/>
      <c r="J43" s="8">
        <f t="shared" si="64"/>
        <v>0</v>
      </c>
      <c r="K43" s="8"/>
      <c r="L43" s="8"/>
      <c r="M43" s="9"/>
      <c r="N43" s="11"/>
      <c r="O43" s="8" t="s">
        <v>6</v>
      </c>
      <c r="P43" s="8">
        <v>14</v>
      </c>
      <c r="Q43" s="47">
        <f t="shared" si="66"/>
        <v>417</v>
      </c>
      <c r="R43" s="8">
        <v>5844.16</v>
      </c>
      <c r="S43" s="47">
        <f t="shared" si="67"/>
        <v>46</v>
      </c>
      <c r="T43" s="8">
        <v>649.35</v>
      </c>
      <c r="U43" s="8"/>
      <c r="V43" s="8"/>
      <c r="W43" s="8">
        <f t="shared" si="68"/>
        <v>6493.51</v>
      </c>
      <c r="X43" s="57"/>
      <c r="Y43" s="60"/>
    </row>
    <row r="44" spans="1:25" ht="30" customHeight="1" x14ac:dyDescent="0.2">
      <c r="A44" s="10"/>
      <c r="B44" s="8" t="s">
        <v>45</v>
      </c>
      <c r="C44" s="8">
        <v>13</v>
      </c>
      <c r="D44" s="36">
        <f t="shared" si="65"/>
        <v>5</v>
      </c>
      <c r="E44" s="8">
        <v>68.03</v>
      </c>
      <c r="F44" s="36">
        <f t="shared" si="50"/>
        <v>0</v>
      </c>
      <c r="G44" s="8"/>
      <c r="H44" s="8"/>
      <c r="I44" s="8"/>
      <c r="J44" s="8">
        <f t="shared" si="64"/>
        <v>68.03</v>
      </c>
      <c r="K44" s="8"/>
      <c r="L44" s="8"/>
      <c r="M44" s="9"/>
      <c r="N44" s="11"/>
      <c r="O44" s="8" t="s">
        <v>5</v>
      </c>
      <c r="P44" s="8">
        <v>19</v>
      </c>
      <c r="Q44" s="36">
        <f t="shared" si="66"/>
        <v>10</v>
      </c>
      <c r="R44" s="8">
        <v>194.81</v>
      </c>
      <c r="S44" s="36">
        <f t="shared" si="67"/>
        <v>6</v>
      </c>
      <c r="T44" s="8">
        <v>105.61</v>
      </c>
      <c r="U44" s="8">
        <v>256.42</v>
      </c>
      <c r="V44" s="8"/>
      <c r="W44" s="8">
        <f t="shared" si="68"/>
        <v>556.84</v>
      </c>
      <c r="X44" s="57"/>
      <c r="Y44" s="60"/>
    </row>
    <row r="45" spans="1:25" ht="30" customHeight="1" x14ac:dyDescent="0.2">
      <c r="A45" s="10"/>
      <c r="B45" s="8" t="s">
        <v>44</v>
      </c>
      <c r="C45" s="8">
        <v>27</v>
      </c>
      <c r="D45" s="36">
        <f t="shared" si="65"/>
        <v>57</v>
      </c>
      <c r="E45" s="8">
        <v>1540</v>
      </c>
      <c r="F45" s="36">
        <f t="shared" si="50"/>
        <v>0</v>
      </c>
      <c r="G45" s="8"/>
      <c r="H45" s="8"/>
      <c r="I45" s="8"/>
      <c r="J45" s="8">
        <f t="shared" si="64"/>
        <v>1540</v>
      </c>
      <c r="K45" s="8"/>
      <c r="L45" s="8"/>
      <c r="M45" s="9"/>
      <c r="N45" s="11"/>
      <c r="O45" s="8" t="s">
        <v>4</v>
      </c>
      <c r="P45" s="8">
        <v>20</v>
      </c>
      <c r="Q45" s="47">
        <f t="shared" si="66"/>
        <v>208</v>
      </c>
      <c r="R45" s="8">
        <v>4150</v>
      </c>
      <c r="S45" s="36">
        <f t="shared" si="67"/>
        <v>20</v>
      </c>
      <c r="T45" s="8">
        <v>391.83</v>
      </c>
      <c r="U45" s="8"/>
      <c r="V45" s="8"/>
      <c r="W45" s="8">
        <f t="shared" si="68"/>
        <v>4541.83</v>
      </c>
      <c r="X45" s="57"/>
      <c r="Y45" s="60"/>
    </row>
    <row r="46" spans="1:25" ht="30" customHeight="1" thickBot="1" x14ac:dyDescent="0.25">
      <c r="A46" s="18"/>
      <c r="B46" s="31" t="s">
        <v>93</v>
      </c>
      <c r="C46" s="19">
        <f>SUM(C40:C45)</f>
        <v>162</v>
      </c>
      <c r="D46" s="19">
        <f>ROUND(E46/C46,0)</f>
        <v>99</v>
      </c>
      <c r="E46" s="19">
        <f>SUM(E40:E45)</f>
        <v>15995.500000000002</v>
      </c>
      <c r="F46" s="24">
        <f>ROUND(G46/C46,0)</f>
        <v>24</v>
      </c>
      <c r="G46" s="19">
        <f t="shared" ref="G46:L46" si="69">SUM(G40:G45)</f>
        <v>3925.67</v>
      </c>
      <c r="H46" s="24">
        <f t="shared" si="69"/>
        <v>0</v>
      </c>
      <c r="I46" s="24">
        <f t="shared" si="69"/>
        <v>0</v>
      </c>
      <c r="J46" s="24">
        <f t="shared" si="69"/>
        <v>19921.169999999998</v>
      </c>
      <c r="K46" s="44">
        <f t="shared" si="69"/>
        <v>9</v>
      </c>
      <c r="L46" s="44">
        <f t="shared" si="69"/>
        <v>0</v>
      </c>
      <c r="M46" s="9"/>
      <c r="N46" s="33"/>
      <c r="O46" s="23" t="s">
        <v>101</v>
      </c>
      <c r="P46" s="24">
        <f>SUM(P41:P45)</f>
        <v>135</v>
      </c>
      <c r="Q46" s="24">
        <f>ROUND(R46/P46,0)</f>
        <v>130</v>
      </c>
      <c r="R46" s="24">
        <f>SUM(R41:R45)</f>
        <v>17595.37</v>
      </c>
      <c r="S46" s="24">
        <f>ROUND(T46/P46,0)</f>
        <v>25</v>
      </c>
      <c r="T46" s="24">
        <f t="shared" ref="T46:W46" si="70">SUM(T41:T45)</f>
        <v>3409.48</v>
      </c>
      <c r="U46" s="24">
        <f>SUM(U41:U45)</f>
        <v>256.42</v>
      </c>
      <c r="V46" s="24">
        <f t="shared" si="70"/>
        <v>1100</v>
      </c>
      <c r="W46" s="24">
        <f t="shared" si="70"/>
        <v>22361.269999999997</v>
      </c>
      <c r="X46" s="61">
        <f>SUM(X41:X45)</f>
        <v>0</v>
      </c>
      <c r="Y46" s="61">
        <f>SUM(Y41:Y45)</f>
        <v>0</v>
      </c>
    </row>
    <row r="47" spans="1:25" ht="30" customHeight="1" thickTop="1" x14ac:dyDescent="0.2">
      <c r="A47" s="20">
        <v>7</v>
      </c>
      <c r="B47" s="21" t="s">
        <v>43</v>
      </c>
      <c r="C47" s="21">
        <v>56</v>
      </c>
      <c r="D47" s="35">
        <f>IFERROR(ROUND(E47/C47,0),"-")</f>
        <v>38</v>
      </c>
      <c r="E47" s="21">
        <v>2147.44</v>
      </c>
      <c r="F47" s="45">
        <f t="shared" si="50"/>
        <v>0</v>
      </c>
      <c r="G47" s="21"/>
      <c r="H47" s="21">
        <v>2100</v>
      </c>
      <c r="I47" s="21">
        <v>1035</v>
      </c>
      <c r="J47" s="21">
        <f>E47+SUM(G47:I47)</f>
        <v>5282.4400000000005</v>
      </c>
      <c r="K47" s="14"/>
      <c r="L47" s="14"/>
      <c r="M47" s="9"/>
      <c r="N47" s="26" t="s">
        <v>110</v>
      </c>
      <c r="O47" s="21" t="s">
        <v>115</v>
      </c>
      <c r="P47" s="21"/>
      <c r="Q47" s="35" t="str">
        <f>IFERROR(ROUND(R47/P47,0),"-")</f>
        <v>-</v>
      </c>
      <c r="R47" s="21"/>
      <c r="S47" s="35" t="str">
        <f>IFERROR(ROUND(T47/P47,0),"-")</f>
        <v>-</v>
      </c>
      <c r="T47" s="21"/>
      <c r="U47" s="21"/>
      <c r="V47" s="21"/>
      <c r="W47" s="21">
        <f>R47+SUM(T47:V47)</f>
        <v>0</v>
      </c>
      <c r="X47" s="58"/>
      <c r="Y47" s="59"/>
    </row>
    <row r="48" spans="1:25" ht="30" customHeight="1" x14ac:dyDescent="0.2">
      <c r="A48" s="10"/>
      <c r="B48" s="8" t="s">
        <v>42</v>
      </c>
      <c r="C48" s="8">
        <v>27</v>
      </c>
      <c r="D48" s="36">
        <f t="shared" ref="D48" si="71">IFERROR(ROUND(E48/C48,0),"-")</f>
        <v>97</v>
      </c>
      <c r="E48" s="8">
        <v>2630.88</v>
      </c>
      <c r="F48" s="47">
        <f t="shared" si="50"/>
        <v>37</v>
      </c>
      <c r="G48" s="8">
        <v>1000</v>
      </c>
      <c r="H48" s="8"/>
      <c r="I48" s="8"/>
      <c r="J48" s="8">
        <f t="shared" ref="J48:J54" si="72">E48+SUM(G48:I48)</f>
        <v>3630.88</v>
      </c>
      <c r="K48" s="8"/>
      <c r="L48" s="8"/>
      <c r="M48" s="9"/>
      <c r="N48" s="11"/>
      <c r="O48" s="8" t="s">
        <v>111</v>
      </c>
      <c r="P48" s="8"/>
      <c r="Q48" s="36" t="str">
        <f t="shared" ref="Q48:Q51" si="73">IFERROR(ROUND(R48/P48,0),"-")</f>
        <v>-</v>
      </c>
      <c r="R48" s="8"/>
      <c r="S48" s="36" t="str">
        <f t="shared" ref="S48:S51" si="74">IFERROR(ROUND(T48/P48,0),"-")</f>
        <v>-</v>
      </c>
      <c r="T48" s="8"/>
      <c r="U48" s="8"/>
      <c r="V48" s="8"/>
      <c r="W48" s="8">
        <f t="shared" ref="W48:W51" si="75">R48+SUM(T48:V48)</f>
        <v>0</v>
      </c>
      <c r="X48" s="57"/>
      <c r="Y48" s="60"/>
    </row>
    <row r="49" spans="1:25" ht="30" customHeight="1" x14ac:dyDescent="0.2">
      <c r="A49" s="10"/>
      <c r="B49" s="8" t="s">
        <v>41</v>
      </c>
      <c r="C49" s="8">
        <v>10</v>
      </c>
      <c r="D49" s="47">
        <f t="shared" ref="D49:D54" si="76">IFERROR(ROUND(E49/C49,0),"-")</f>
        <v>172</v>
      </c>
      <c r="E49" s="8">
        <v>1724.38</v>
      </c>
      <c r="F49" s="47">
        <f t="shared" si="50"/>
        <v>30</v>
      </c>
      <c r="G49" s="8">
        <v>300</v>
      </c>
      <c r="H49" s="8"/>
      <c r="I49" s="8"/>
      <c r="J49" s="8">
        <f t="shared" si="72"/>
        <v>2024.38</v>
      </c>
      <c r="K49" s="8"/>
      <c r="L49" s="8"/>
      <c r="M49" s="9"/>
      <c r="N49" s="11"/>
      <c r="O49" s="8" t="s">
        <v>113</v>
      </c>
      <c r="P49" s="8"/>
      <c r="Q49" s="36" t="str">
        <f t="shared" si="73"/>
        <v>-</v>
      </c>
      <c r="R49" s="8">
        <v>500</v>
      </c>
      <c r="S49" s="36" t="str">
        <f t="shared" si="74"/>
        <v>-</v>
      </c>
      <c r="T49" s="8"/>
      <c r="U49" s="8"/>
      <c r="V49" s="8"/>
      <c r="W49" s="8">
        <f t="shared" si="75"/>
        <v>500</v>
      </c>
      <c r="X49" s="57"/>
      <c r="Y49" s="60"/>
    </row>
    <row r="50" spans="1:25" ht="30" customHeight="1" x14ac:dyDescent="0.2">
      <c r="A50" s="10"/>
      <c r="B50" s="8" t="s">
        <v>40</v>
      </c>
      <c r="C50" s="8">
        <v>11</v>
      </c>
      <c r="D50" s="36">
        <f t="shared" si="76"/>
        <v>0</v>
      </c>
      <c r="E50" s="8"/>
      <c r="F50" s="36">
        <f t="shared" si="50"/>
        <v>0</v>
      </c>
      <c r="G50" s="8"/>
      <c r="H50" s="8"/>
      <c r="I50" s="8"/>
      <c r="J50" s="8">
        <f t="shared" si="72"/>
        <v>0</v>
      </c>
      <c r="K50" s="8"/>
      <c r="L50" s="8"/>
      <c r="M50" s="9"/>
      <c r="N50" s="11"/>
      <c r="O50" s="8" t="s">
        <v>112</v>
      </c>
      <c r="P50" s="8"/>
      <c r="Q50" s="36" t="str">
        <f t="shared" si="73"/>
        <v>-</v>
      </c>
      <c r="R50" s="8"/>
      <c r="S50" s="36" t="str">
        <f t="shared" si="74"/>
        <v>-</v>
      </c>
      <c r="T50" s="8"/>
      <c r="U50" s="8"/>
      <c r="V50" s="8"/>
      <c r="W50" s="8">
        <f t="shared" si="75"/>
        <v>0</v>
      </c>
      <c r="X50" s="57"/>
      <c r="Y50" s="60"/>
    </row>
    <row r="51" spans="1:25" ht="30" customHeight="1" x14ac:dyDescent="0.2">
      <c r="A51" s="10"/>
      <c r="B51" s="8" t="s">
        <v>39</v>
      </c>
      <c r="C51" s="8">
        <v>17</v>
      </c>
      <c r="D51" s="36">
        <f t="shared" si="76"/>
        <v>0</v>
      </c>
      <c r="E51" s="8"/>
      <c r="F51" s="47">
        <f t="shared" si="50"/>
        <v>32</v>
      </c>
      <c r="G51" s="8">
        <v>540</v>
      </c>
      <c r="H51" s="8"/>
      <c r="I51" s="8"/>
      <c r="J51" s="8">
        <f t="shared" si="72"/>
        <v>540</v>
      </c>
      <c r="K51" s="8"/>
      <c r="L51" s="8"/>
      <c r="M51" s="9"/>
      <c r="N51" s="11"/>
      <c r="O51" s="8" t="s">
        <v>114</v>
      </c>
      <c r="P51" s="8"/>
      <c r="Q51" s="36" t="str">
        <f t="shared" si="73"/>
        <v>-</v>
      </c>
      <c r="R51" s="8"/>
      <c r="S51" s="36" t="str">
        <f t="shared" si="74"/>
        <v>-</v>
      </c>
      <c r="T51" s="8"/>
      <c r="U51" s="8"/>
      <c r="V51" s="8"/>
      <c r="W51" s="8">
        <f t="shared" si="75"/>
        <v>0</v>
      </c>
      <c r="X51" s="57"/>
      <c r="Y51" s="60"/>
    </row>
    <row r="52" spans="1:25" ht="30" customHeight="1" thickBot="1" x14ac:dyDescent="0.25">
      <c r="A52" s="10"/>
      <c r="B52" s="8" t="s">
        <v>38</v>
      </c>
      <c r="C52" s="8">
        <v>30</v>
      </c>
      <c r="D52" s="47">
        <f t="shared" si="76"/>
        <v>167</v>
      </c>
      <c r="E52" s="8">
        <v>5011.59</v>
      </c>
      <c r="F52" s="36">
        <f t="shared" si="50"/>
        <v>6</v>
      </c>
      <c r="G52" s="8">
        <v>179.48</v>
      </c>
      <c r="H52" s="8"/>
      <c r="I52" s="8"/>
      <c r="J52" s="8">
        <f t="shared" si="72"/>
        <v>5191.07</v>
      </c>
      <c r="K52" s="8"/>
      <c r="L52" s="8"/>
      <c r="M52" s="9"/>
      <c r="N52" s="33"/>
      <c r="O52" s="23" t="s">
        <v>101</v>
      </c>
      <c r="P52" s="24">
        <f>SUM(P47:P51)</f>
        <v>0</v>
      </c>
      <c r="Q52" s="24" t="e">
        <f>ROUND(R52/P52,0)</f>
        <v>#DIV/0!</v>
      </c>
      <c r="R52" s="24">
        <f>SUM(R47:R51)</f>
        <v>500</v>
      </c>
      <c r="S52" s="24" t="e">
        <f>ROUND(T52/P52,0)</f>
        <v>#DIV/0!</v>
      </c>
      <c r="T52" s="24">
        <f t="shared" ref="T52" si="77">SUM(T47:T51)</f>
        <v>0</v>
      </c>
      <c r="U52" s="24">
        <f>SUM(U47:U51)</f>
        <v>0</v>
      </c>
      <c r="V52" s="24">
        <f t="shared" ref="V52:W52" si="78">SUM(V47:V51)</f>
        <v>0</v>
      </c>
      <c r="W52" s="24">
        <f t="shared" si="78"/>
        <v>500</v>
      </c>
      <c r="X52" s="61">
        <f>SUM(X47:X51)</f>
        <v>0</v>
      </c>
      <c r="Y52" s="61">
        <f>SUM(Y47:Y51)</f>
        <v>0</v>
      </c>
    </row>
    <row r="53" spans="1:25" ht="30" customHeight="1" thickTop="1" thickBot="1" x14ac:dyDescent="0.25">
      <c r="A53" s="10"/>
      <c r="B53" s="8" t="s">
        <v>37</v>
      </c>
      <c r="C53" s="8">
        <v>27</v>
      </c>
      <c r="D53" s="47">
        <f t="shared" si="76"/>
        <v>195</v>
      </c>
      <c r="E53" s="8">
        <v>5270</v>
      </c>
      <c r="F53" s="47">
        <f t="shared" si="50"/>
        <v>37</v>
      </c>
      <c r="G53" s="8">
        <v>1000</v>
      </c>
      <c r="H53" s="8"/>
      <c r="I53" s="8"/>
      <c r="J53" s="8">
        <f t="shared" si="72"/>
        <v>6270</v>
      </c>
      <c r="K53" s="8"/>
      <c r="L53" s="8"/>
      <c r="M53" s="9"/>
      <c r="N53" s="26" t="s">
        <v>116</v>
      </c>
      <c r="O53" s="49"/>
      <c r="P53" s="50"/>
      <c r="Q53" s="51" t="s">
        <v>117</v>
      </c>
      <c r="R53" s="52">
        <v>1330.69</v>
      </c>
      <c r="S53" s="50"/>
      <c r="T53" s="52">
        <v>185.29</v>
      </c>
      <c r="U53" s="50"/>
      <c r="V53" s="50"/>
      <c r="W53" s="50"/>
      <c r="X53" s="62"/>
      <c r="Y53" s="62"/>
    </row>
    <row r="54" spans="1:25" ht="30" customHeight="1" thickTop="1" thickBot="1" x14ac:dyDescent="0.25">
      <c r="A54" s="10"/>
      <c r="B54" s="8" t="s">
        <v>36</v>
      </c>
      <c r="C54" s="8">
        <v>10</v>
      </c>
      <c r="D54" s="36">
        <f t="shared" si="76"/>
        <v>0</v>
      </c>
      <c r="E54" s="8"/>
      <c r="F54" s="36">
        <f t="shared" si="50"/>
        <v>0</v>
      </c>
      <c r="G54" s="8"/>
      <c r="H54" s="8"/>
      <c r="I54" s="8"/>
      <c r="J54" s="8">
        <f t="shared" si="72"/>
        <v>0</v>
      </c>
      <c r="K54" s="8"/>
      <c r="L54" s="8"/>
      <c r="M54" s="9"/>
      <c r="N54" s="53"/>
      <c r="O54" s="54" t="s">
        <v>86</v>
      </c>
      <c r="P54" s="54">
        <v>2665</v>
      </c>
      <c r="Q54" s="55">
        <v>108.53</v>
      </c>
      <c r="R54" s="55">
        <v>289229.90999999997</v>
      </c>
      <c r="S54" s="55">
        <v>19.440000000000001</v>
      </c>
      <c r="T54" s="55">
        <v>51827.48</v>
      </c>
      <c r="U54" s="55">
        <v>47338.47</v>
      </c>
      <c r="V54" s="55">
        <v>20153.66</v>
      </c>
      <c r="W54" s="55">
        <v>408549.52</v>
      </c>
      <c r="X54" s="63">
        <f>K9+K16+K24+K31+K39+K46+K55+X7+X12+X19+X26+X34+X40+X46+X52</f>
        <v>77</v>
      </c>
      <c r="Y54" s="63">
        <f>L9+L16+L24+L31+L39+L46+L55+Y7+Y12+Y19+Y26+Y34+Y40+Y46+Y52</f>
        <v>13</v>
      </c>
    </row>
    <row r="55" spans="1:25" ht="30" customHeight="1" thickTop="1" thickBot="1" x14ac:dyDescent="0.25">
      <c r="A55" s="34"/>
      <c r="B55" s="23" t="s">
        <v>94</v>
      </c>
      <c r="C55" s="24">
        <f>SUM(C47:C54)</f>
        <v>188</v>
      </c>
      <c r="D55" s="24">
        <f>ROUND(E55/C55,0)</f>
        <v>89</v>
      </c>
      <c r="E55" s="24">
        <f>SUM(E47:E54)</f>
        <v>16784.29</v>
      </c>
      <c r="F55" s="24">
        <f>ROUND(G55/C55,0)</f>
        <v>16</v>
      </c>
      <c r="G55" s="24">
        <f t="shared" ref="G55:L55" si="79">SUM(G47:G54)</f>
        <v>3019.48</v>
      </c>
      <c r="H55" s="24">
        <f t="shared" si="79"/>
        <v>2100</v>
      </c>
      <c r="I55" s="24">
        <f t="shared" si="79"/>
        <v>1035</v>
      </c>
      <c r="J55" s="24">
        <f t="shared" si="79"/>
        <v>22938.77</v>
      </c>
      <c r="K55" s="44">
        <f t="shared" si="79"/>
        <v>0</v>
      </c>
      <c r="L55" s="44">
        <f t="shared" si="79"/>
        <v>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5" ht="20.149999999999999" customHeight="1" thickTop="1" x14ac:dyDescent="0.2">
      <c r="A56" s="6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5" ht="20.149999999999999" customHeight="1" x14ac:dyDescent="0.2">
      <c r="A57" s="6"/>
    </row>
    <row r="58" spans="1:25" ht="20.149999999999999" customHeight="1" x14ac:dyDescent="0.2">
      <c r="A58" s="6"/>
    </row>
    <row r="59" spans="1:25" ht="20.149999999999999" customHeight="1" x14ac:dyDescent="0.2">
      <c r="A59" s="6"/>
    </row>
    <row r="60" spans="1:25" ht="20.149999999999999" customHeight="1" x14ac:dyDescent="0.2">
      <c r="A60" s="6"/>
    </row>
    <row r="61" spans="1:25" ht="20.149999999999999" customHeight="1" x14ac:dyDescent="0.2">
      <c r="A61" s="6"/>
    </row>
    <row r="62" spans="1:25" ht="20.149999999999999" customHeight="1" x14ac:dyDescent="0.2">
      <c r="A62" s="6"/>
    </row>
    <row r="63" spans="1:25" ht="20.149999999999999" customHeight="1" x14ac:dyDescent="0.2">
      <c r="A63" s="6"/>
    </row>
    <row r="64" spans="1:25" ht="20.149999999999999" customHeight="1" x14ac:dyDescent="0.2">
      <c r="A64" s="6"/>
    </row>
    <row r="65" s="6" customFormat="1" ht="20.149999999999999" customHeight="1" x14ac:dyDescent="0.2"/>
    <row r="66" s="6" customFormat="1" ht="20.149999999999999" customHeight="1" x14ac:dyDescent="0.2"/>
    <row r="67" s="6" customFormat="1" ht="20.149999999999999" customHeight="1" x14ac:dyDescent="0.2"/>
    <row r="68" s="6" customFormat="1" ht="20.149999999999999" customHeight="1" x14ac:dyDescent="0.2"/>
    <row r="69" s="6" customFormat="1" ht="20.149999999999999" customHeight="1" x14ac:dyDescent="0.2"/>
    <row r="70" s="6" customFormat="1" ht="20.149999999999999" customHeight="1" x14ac:dyDescent="0.2"/>
    <row r="71" s="6" customFormat="1" ht="20.149999999999999" customHeight="1" x14ac:dyDescent="0.2"/>
    <row r="72" s="6" customFormat="1" ht="20.149999999999999" customHeight="1" x14ac:dyDescent="0.2"/>
    <row r="73" s="6" customFormat="1" ht="20.149999999999999" customHeight="1" x14ac:dyDescent="0.2"/>
    <row r="74" s="6" customFormat="1" ht="20.149999999999999" customHeight="1" x14ac:dyDescent="0.2"/>
    <row r="75" s="6" customFormat="1" ht="20.149999999999999" customHeight="1" x14ac:dyDescent="0.2"/>
    <row r="76" s="6" customFormat="1" ht="20.149999999999999" customHeight="1" x14ac:dyDescent="0.2"/>
    <row r="77" s="6" customFormat="1" ht="20.149999999999999" customHeight="1" x14ac:dyDescent="0.2"/>
    <row r="78" s="6" customFormat="1" ht="20.149999999999999" customHeight="1" x14ac:dyDescent="0.2"/>
    <row r="79" s="6" customFormat="1" ht="20.149999999999999" customHeight="1" x14ac:dyDescent="0.2"/>
    <row r="80" s="6" customFormat="1" ht="20.149999999999999" customHeight="1" x14ac:dyDescent="0.2"/>
    <row r="81" s="6" customFormat="1" ht="20.149999999999999" customHeight="1" x14ac:dyDescent="0.2"/>
    <row r="82" s="6" customFormat="1" ht="20.149999999999999" customHeight="1" x14ac:dyDescent="0.2"/>
    <row r="83" s="6" customFormat="1" ht="20.149999999999999" customHeight="1" x14ac:dyDescent="0.2"/>
    <row r="84" s="6" customFormat="1" ht="20.149999999999999" customHeight="1" x14ac:dyDescent="0.2"/>
    <row r="85" s="6" customFormat="1" ht="20.149999999999999" customHeight="1" x14ac:dyDescent="0.2"/>
    <row r="86" s="6" customFormat="1" ht="20.149999999999999" customHeight="1" x14ac:dyDescent="0.2"/>
    <row r="87" s="6" customFormat="1" ht="20.149999999999999" customHeight="1" x14ac:dyDescent="0.2"/>
    <row r="88" s="6" customFormat="1" ht="20.149999999999999" customHeight="1" x14ac:dyDescent="0.2"/>
    <row r="89" s="6" customFormat="1" ht="20.149999999999999" customHeight="1" x14ac:dyDescent="0.2"/>
    <row r="90" s="6" customFormat="1" ht="19.5" customHeight="1" x14ac:dyDescent="0.2"/>
  </sheetData>
  <phoneticPr fontId="2"/>
  <pageMargins left="0.43307086614173229" right="0.43307086614173229" top="0.74803149606299213" bottom="0.74803149606299213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グループ別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HORIUCHI</dc:creator>
  <cp:lastModifiedBy>エージェンシー 太平洋</cp:lastModifiedBy>
  <cp:lastPrinted>2026-02-17T03:46:41Z</cp:lastPrinted>
  <dcterms:created xsi:type="dcterms:W3CDTF">2022-03-07T06:14:12Z</dcterms:created>
  <dcterms:modified xsi:type="dcterms:W3CDTF">2026-02-17T04:30:30Z</dcterms:modified>
</cp:coreProperties>
</file>